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H:\COLIT\2025\1 - SA Licitações\PE 90018 - 2025 - Projetos\"/>
    </mc:Choice>
  </mc:AlternateContent>
  <bookViews>
    <workbookView xWindow="0" yWindow="0" windowWidth="28800" windowHeight="12300" tabRatio="925"/>
  </bookViews>
  <sheets>
    <sheet name="LICITAÇÃO" sheetId="5" r:id="rId1"/>
    <sheet name="Mao_de_Obra_Engenheiro" sheetId="70" r:id="rId2"/>
    <sheet name="Softwares e Hardware" sheetId="77" r:id="rId3"/>
  </sheets>
  <externalReferences>
    <externalReference r:id="rId4"/>
    <externalReference r:id="rId5"/>
  </externalReferences>
  <definedNames>
    <definedName name="_xlnm.Print_Area" localSheetId="1">Mao_de_Obra_Engenheiro!$A$1:$E$151</definedName>
    <definedName name="_xlnm.Print_Area" localSheetId="2">'Softwares e Hardware'!$A$1:$G$25</definedName>
    <definedName name="Início_do_projeto">'[1]Cronograma do Projeto'!$E$8</definedName>
    <definedName name="Semana_de_exibição">'[1]Cronograma do Projeto'!$E$9</definedName>
    <definedName name="TABELA">[2]sheet1!$A$8:$E$5286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" i="5" l="1"/>
  <c r="C1" i="70" l="1"/>
  <c r="D13" i="70"/>
  <c r="H10" i="5"/>
  <c r="G7" i="77" l="1"/>
  <c r="G8" i="77"/>
  <c r="G9" i="77" l="1"/>
  <c r="G11" i="77" s="1"/>
  <c r="G18" i="77" l="1"/>
  <c r="G19" i="77"/>
  <c r="G21" i="77"/>
  <c r="G17" i="77"/>
  <c r="G20" i="77" l="1"/>
  <c r="G22" i="77" s="1"/>
  <c r="G24" i="77" s="1"/>
  <c r="E110" i="70"/>
  <c r="E111" i="70" l="1"/>
  <c r="E67" i="70"/>
  <c r="E113" i="70" l="1"/>
  <c r="E134" i="70" s="1"/>
  <c r="E10" i="70"/>
  <c r="C146" i="70"/>
  <c r="D121" i="70"/>
  <c r="E100" i="70"/>
  <c r="E105" i="70" s="1"/>
  <c r="D95" i="70"/>
  <c r="D54" i="70"/>
  <c r="D40" i="70"/>
  <c r="E73" i="70" l="1"/>
  <c r="D84" i="70"/>
  <c r="E148" i="70"/>
  <c r="D148" i="70"/>
  <c r="C148" i="70"/>
  <c r="D42" i="70"/>
  <c r="E34" i="70" l="1"/>
  <c r="E130" i="70" l="1"/>
  <c r="E40" i="70" l="1"/>
  <c r="E42" i="70" s="1"/>
  <c r="E71" i="70" s="1"/>
  <c r="E84" i="70"/>
  <c r="E132" i="70" s="1"/>
  <c r="E95" i="70"/>
  <c r="E54" i="70"/>
  <c r="E72" i="70" s="1"/>
  <c r="E104" i="70" l="1"/>
  <c r="E106" i="70" s="1"/>
  <c r="E133" i="70" s="1"/>
  <c r="E74" i="70"/>
  <c r="E131" i="70" l="1"/>
  <c r="E135" i="70" s="1"/>
  <c r="E115" i="70"/>
  <c r="E121" i="70" l="1"/>
  <c r="E126" i="70" s="1"/>
  <c r="E136" i="70" s="1"/>
  <c r="E137" i="70" s="1"/>
  <c r="K10" i="5" s="1"/>
  <c r="M10" i="5" s="1"/>
  <c r="O10" i="5" l="1"/>
  <c r="E138" i="70"/>
  <c r="P10" i="5" l="1"/>
  <c r="P15" i="5" s="1"/>
  <c r="P11" i="5" l="1"/>
  <c r="O11" i="5" s="1"/>
  <c r="O15" i="5"/>
  <c r="P18" i="5" l="1"/>
  <c r="O18" i="5"/>
</calcChain>
</file>

<file path=xl/sharedStrings.xml><?xml version="1.0" encoding="utf-8"?>
<sst xmlns="http://schemas.openxmlformats.org/spreadsheetml/2006/main" count="324" uniqueCount="229">
  <si>
    <t>UASG</t>
  </si>
  <si>
    <t>00059.000446/2025-25</t>
  </si>
  <si>
    <t>Pregão nº</t>
  </si>
  <si>
    <t>Data da Proposta:</t>
  </si>
  <si>
    <t>Objeto</t>
  </si>
  <si>
    <t>Empresa especializada prestação de Serviços continuados com mão de obra exclusiva para melhoria contínua, estudo, planejamento, elaboração e desenvolvimento de projetos de serviços de engenharia</t>
  </si>
  <si>
    <t>Categoria</t>
  </si>
  <si>
    <t>Tipo de Jornada de Trabalho</t>
  </si>
  <si>
    <t>Período</t>
  </si>
  <si>
    <t xml:space="preserve">Sindicato/ Acordo Coletivo de Referência </t>
  </si>
  <si>
    <t>Data Registro</t>
  </si>
  <si>
    <t>Nome da categoria de trabalho correspondente  no acordo coletivo</t>
  </si>
  <si>
    <t>CBO</t>
  </si>
  <si>
    <t>SALÁRIO NORMATIVO DA CAT. PROF.</t>
  </si>
  <si>
    <t>VALOR DO POSTO POR EMPREGADO 
(A)</t>
  </si>
  <si>
    <t>QUANTIDADE DE POSTOS 
(B)</t>
  </si>
  <si>
    <t>VALOR POR POSTO
(C=AXB)</t>
  </si>
  <si>
    <t>QUANTIDADE EMPREGADOS 
(D)</t>
  </si>
  <si>
    <t>SUBTOTAL  CATEGORIA CUSTO MENSAL 
(E = AxD)</t>
  </si>
  <si>
    <t>TOTAL ANUAL CATEGORIA
(F = Ex12)</t>
  </si>
  <si>
    <t>44 horas semanais</t>
  </si>
  <si>
    <t>Diurno</t>
  </si>
  <si>
    <t>TOTAL DE MÃO DE OBRA</t>
  </si>
  <si>
    <t>QUANTIDADES DE POSTOS</t>
  </si>
  <si>
    <t>8 (oito)</t>
  </si>
  <si>
    <t>QUANTIDADES DE EMPREGADOS</t>
  </si>
  <si>
    <t>GRUPO</t>
  </si>
  <si>
    <t>ITEM</t>
  </si>
  <si>
    <t>ESPECIFICAÇÃO</t>
  </si>
  <si>
    <t>UNIDADE DE MEDIDA</t>
  </si>
  <si>
    <t>QUANTIDADE</t>
  </si>
  <si>
    <t>PREÇO MENSAL ESTIMADO</t>
  </si>
  <si>
    <t>PREÇO ANUAL ESTIMADO</t>
  </si>
  <si>
    <t> un.</t>
  </si>
  <si>
    <t xml:space="preserve">VALOR GLOBAL DA PROPOSTA (MÃO DE OBRA + SERVIÇOS EVENTUAIS)    </t>
  </si>
  <si>
    <t>VALOR MENSAL</t>
  </si>
  <si>
    <t>VALOR GLOBAL</t>
  </si>
  <si>
    <t xml:space="preserve">CATEGORIA PROFISSIONAL: </t>
  </si>
  <si>
    <t>Discriminação dos Serviços</t>
  </si>
  <si>
    <t>A</t>
  </si>
  <si>
    <t>Data de apresentação da proposta (dia/mês/ano)</t>
  </si>
  <si>
    <t>B</t>
  </si>
  <si>
    <t>Município/UF</t>
  </si>
  <si>
    <t>Brasília - DF</t>
  </si>
  <si>
    <t>C</t>
  </si>
  <si>
    <t>Ano Acordo, Convenção ou Sentença Normativa em Dissídio Coletivo</t>
  </si>
  <si>
    <t>D</t>
  </si>
  <si>
    <t>Nº de meses de execução contratual</t>
  </si>
  <si>
    <t>Identificação do Serviço</t>
  </si>
  <si>
    <t>Tipo de serviço</t>
  </si>
  <si>
    <t xml:space="preserve">Unid. de Medida </t>
  </si>
  <si>
    <t>Qtde Total a Contratar</t>
  </si>
  <si>
    <t>Manutenção Predial</t>
  </si>
  <si>
    <t>Posto</t>
  </si>
  <si>
    <t>Dados complementares para composição dos custos referente à mão-de-obra</t>
  </si>
  <si>
    <t>Tipo de Serviço</t>
  </si>
  <si>
    <t>Classificação Brasileira de Ocupação (CBO)</t>
  </si>
  <si>
    <t xml:space="preserve">Salário Normativo da Categoria Profissional </t>
  </si>
  <si>
    <t>Convenção Coletiva de Trabalho</t>
  </si>
  <si>
    <t>Data de registro</t>
  </si>
  <si>
    <t xml:space="preserve">Número de Registro no MTE </t>
  </si>
  <si>
    <t>Numero da Solicitação - Processo</t>
  </si>
  <si>
    <t xml:space="preserve">Categoria profissional (vinculada à execução contratual) </t>
  </si>
  <si>
    <t>E</t>
  </si>
  <si>
    <t>Data base da categoria</t>
  </si>
  <si>
    <t xml:space="preserve">Salário mínimo </t>
  </si>
  <si>
    <t>MÓDULO 1: COMPOSIÇÃO DA REMUNERAÇÃO</t>
  </si>
  <si>
    <t>Composição da Remuneração</t>
  </si>
  <si>
    <t>%</t>
  </si>
  <si>
    <t xml:space="preserve"> Valor (R$)</t>
  </si>
  <si>
    <t>Salário Base</t>
  </si>
  <si>
    <t>Adicional Periculosidade (sobre salário base)</t>
  </si>
  <si>
    <t>Adicional Insalubridade (salário mínimo)</t>
  </si>
  <si>
    <t>Adicional Noturno</t>
  </si>
  <si>
    <t>Hora noturna adicional</t>
  </si>
  <si>
    <t>F</t>
  </si>
  <si>
    <t>Adicional de hora extra</t>
  </si>
  <si>
    <t>G</t>
  </si>
  <si>
    <t>Gratificação</t>
  </si>
  <si>
    <t>H</t>
  </si>
  <si>
    <t>Outros</t>
  </si>
  <si>
    <t>Total do Módulo 1</t>
  </si>
  <si>
    <t>Submódulo 2.1 - 13º (décimo terceiro) Salário, Férias e Adicional de Férias</t>
  </si>
  <si>
    <t>2.1</t>
  </si>
  <si>
    <t>13º Salário</t>
  </si>
  <si>
    <t>(%)</t>
  </si>
  <si>
    <t>Valor (R$)</t>
  </si>
  <si>
    <t xml:space="preserve">13° Salário </t>
  </si>
  <si>
    <t>Férias e Adicional de Férias</t>
  </si>
  <si>
    <t>Subtotal</t>
  </si>
  <si>
    <t>Incidência do submódulo 2.2 sobre 13º Salário e 1/3 de Férias</t>
  </si>
  <si>
    <t>Total para 13º, Férias e Adicional</t>
  </si>
  <si>
    <t>Submódulo 2.2 - Encargos previdenciários (GPS), Fundo de Garantia por Tempo de Serviço (FGTS) e outras contribuições</t>
  </si>
  <si>
    <t>2.2</t>
  </si>
  <si>
    <t>Encargo previdenciário e FGTS</t>
  </si>
  <si>
    <t xml:space="preserve"> Valor (R$) </t>
  </si>
  <si>
    <t>INSS</t>
  </si>
  <si>
    <t>Salário educação</t>
  </si>
  <si>
    <t>Riscos Ambientais do trabalho*</t>
  </si>
  <si>
    <t>SESI ou SESC</t>
  </si>
  <si>
    <t>SENAI ou SENAC</t>
  </si>
  <si>
    <t>SEBRAE</t>
  </si>
  <si>
    <t>INCRA</t>
  </si>
  <si>
    <t>FGTS</t>
  </si>
  <si>
    <t>Total para Encargos, GPS, FGTS e outras contribuições</t>
  </si>
  <si>
    <t>*(1, 2 ou 3% - art. 22, inciso II, Lei nº 8.212/91)(FAP 1,0)</t>
  </si>
  <si>
    <t>Submódulo 2.3 - Benefícios Mensais e Diários</t>
  </si>
  <si>
    <t>2.3</t>
  </si>
  <si>
    <t>Insumos de Mão-de-obra</t>
  </si>
  <si>
    <t>DIAS</t>
  </si>
  <si>
    <t>Valor/Dia</t>
  </si>
  <si>
    <t>Transporte</t>
  </si>
  <si>
    <t xml:space="preserve">Auxílio alimentação </t>
  </si>
  <si>
    <t>Café da manhã</t>
  </si>
  <si>
    <t>Assistência médica e familiar</t>
  </si>
  <si>
    <t>Auxílio creche</t>
  </si>
  <si>
    <t>Seguro de vida, invalidez e auxílio funeral</t>
  </si>
  <si>
    <t>Assistência Odontológica</t>
  </si>
  <si>
    <t>Outros (especificar)</t>
  </si>
  <si>
    <t>Total de Benefícios mensais e diários</t>
  </si>
  <si>
    <t>QUADRO-RESUMO DO MÓDULO 2: ENCARGOS E BENEFÍCIOS ANUAIS, MENSAIS E DIÁROS</t>
  </si>
  <si>
    <t>ENCARGOS E BENEFÍCIOS ANUAIS, MENSAIS E DIÁROS</t>
  </si>
  <si>
    <t>13º (décimo terceiro) Salário, Férias e Adicional de Férias</t>
  </si>
  <si>
    <t>Encargo previdenciário (GPS), FGTS e outras contribuições</t>
  </si>
  <si>
    <t>Benefícios Mensais e Diários</t>
  </si>
  <si>
    <t>TOTAL DO MÓDULO 2</t>
  </si>
  <si>
    <t>MÓDULO 3 - PROVISÃO PARA RESCISÃO</t>
  </si>
  <si>
    <t>Provisão para rescisão</t>
  </si>
  <si>
    <t>Aviso prévio indenizado</t>
  </si>
  <si>
    <t>Incidência do FGTS sobre Aviso prévio indenizado</t>
  </si>
  <si>
    <t>Multa do FGTS e contribuições sociais sobre o Aviso Prévio Indenizado</t>
  </si>
  <si>
    <t>Aviso prévio trabalhado</t>
  </si>
  <si>
    <t>Incidência de GPS, FGTS e outras contribuições sobre Aviso Prévio Trabalhado</t>
  </si>
  <si>
    <t>Multa do FGTS e contribuições sociais sobre o aviso prévio trabalhado</t>
  </si>
  <si>
    <t>TOTAL DO MÓDULO 3</t>
  </si>
  <si>
    <t>MÓDULO 4 - CUSTO DE REPOSIÇÃO DO PROFISSIONAL AUSENTE</t>
  </si>
  <si>
    <t>Submódulo 4.1 - Substituto nas Ausências Legais</t>
  </si>
  <si>
    <t>4.5</t>
  </si>
  <si>
    <t>Composição do Custo de Reposição do Profissional Ausente</t>
  </si>
  <si>
    <t>Substituto na cobertura de Férias</t>
  </si>
  <si>
    <t>Substituto na cobertura de Ausências legais</t>
  </si>
  <si>
    <t xml:space="preserve">Substituto na cobertura de Licença Paternidade </t>
  </si>
  <si>
    <t>Substituto na cobertura de Ausência por Acidente de Trabalho</t>
  </si>
  <si>
    <t>Substituto na cobertura de Afastamento Maternidade</t>
  </si>
  <si>
    <t>Substituto na cobertura de Outras ausências  (especificar)</t>
  </si>
  <si>
    <t>Total para substituto nas ausências legais</t>
  </si>
  <si>
    <t>Submódulo 4.2 - Substituto na Intrajornada</t>
  </si>
  <si>
    <t>4.2</t>
  </si>
  <si>
    <t>Substituto na Intrajornada</t>
  </si>
  <si>
    <t>Substituto na cobertura de Intervalo para Repouso ou Alimentação</t>
  </si>
  <si>
    <t>Total para substituto na intrajornada</t>
  </si>
  <si>
    <t>QUADRO RESUMO - MÓDULO 4 - CUSTO DE REPOSIÇÃO DO PROFISSIONAL AUSENTE</t>
  </si>
  <si>
    <t>CUSTO DE REPOSIÇÃO DO PROFISSIONAL AUSENTE</t>
  </si>
  <si>
    <t>4.1</t>
  </si>
  <si>
    <t>Substituto nas Ausências Legais</t>
  </si>
  <si>
    <t>TOTAL DO MÓDULO 4</t>
  </si>
  <si>
    <t>MÓDULO 5: INSUMOS DIVERSOS</t>
  </si>
  <si>
    <t>Insumos Diversos</t>
  </si>
  <si>
    <t>Computador e Hardwares</t>
  </si>
  <si>
    <t>Softwares</t>
  </si>
  <si>
    <t>Insumos</t>
  </si>
  <si>
    <t>TOTAL DO MÓDULO 5</t>
  </si>
  <si>
    <t>MÓDULO 1 + MÓDULO 2 + MÓDULO 3 + MÓDULO 4 +  MÓDULO 5 (PARA CÁLCULO DO MÓDULO 6)</t>
  </si>
  <si>
    <t>MÓDULO 6 - CUSTOS INDIRETOS, TRIBUTOS E LUCRO</t>
  </si>
  <si>
    <r>
      <rPr>
        <b/>
        <sz val="11"/>
        <color indexed="8"/>
        <rFont val="Calibri"/>
        <family val="2"/>
      </rPr>
      <t>Custos Indiretos</t>
    </r>
    <r>
      <rPr>
        <sz val="11"/>
        <color indexed="8"/>
        <rFont val="Calibri"/>
        <family val="2"/>
      </rPr>
      <t xml:space="preserve">
</t>
    </r>
  </si>
  <si>
    <t>Lucro</t>
  </si>
  <si>
    <t>Tributos</t>
  </si>
  <si>
    <t>C.1</t>
  </si>
  <si>
    <t>COFINS</t>
  </si>
  <si>
    <t>C.2</t>
  </si>
  <si>
    <t>PIS</t>
  </si>
  <si>
    <t>C.3</t>
  </si>
  <si>
    <t>ISS</t>
  </si>
  <si>
    <t>C.4</t>
  </si>
  <si>
    <t>Outros tributos (CPRB / INSS sobre faturamento)</t>
  </si>
  <si>
    <t>TOTAL DO MÓDULO 6</t>
  </si>
  <si>
    <t>QUADRO RESUMO DO CUSTO POR EMPREGADO</t>
  </si>
  <si>
    <t>Mão de obra vinculada à execução contratual (valor por empregado)</t>
  </si>
  <si>
    <t>Módulo 1 – Composição da Remuneração</t>
  </si>
  <si>
    <t xml:space="preserve">Módulo 2 – Encargos e Benefícios Anuais, Mensais e Diários </t>
  </si>
  <si>
    <t xml:space="preserve">Módulo 3 – Provisão para Rescisão </t>
  </si>
  <si>
    <t>Módulo 4 – Custo de Reposição do Profissional Ausente</t>
  </si>
  <si>
    <t>Módulo 5 – Insumos Diversos</t>
  </si>
  <si>
    <t>TOTAL</t>
  </si>
  <si>
    <t>FATOR K</t>
  </si>
  <si>
    <t>QUADRO DE PROVISIONAMENTO PARA A CONTA-DEPÓSITO VINCULADA 
(Anexo XII da IN/SLTI/MPOG  nº  05/2017)</t>
  </si>
  <si>
    <t>Item</t>
  </si>
  <si>
    <t>Percentual (%)</t>
  </si>
  <si>
    <t xml:space="preserve">13º (décimo terceiro) salário </t>
  </si>
  <si>
    <t xml:space="preserve">Férias e um terço constitucional </t>
  </si>
  <si>
    <t>Multa sobre FGTS e contribuição social sobre o aviso prévio indenizado e sobre o aviso prévio trabalhado</t>
  </si>
  <si>
    <t xml:space="preserve"> Incidência do Submódulo 2.2 sobre férias, um terço constitucional de férias e 13º (décimo terceiro) salário *</t>
  </si>
  <si>
    <t>Total</t>
  </si>
  <si>
    <t>* Considerando as alíquotas de contribuição de 1% (um por cento), 2% (dois por cento) ou 3% (três por cento), referentes ao grau de risco de acidente do trabalho, previstas no art. 22, inciso II, da Lei  nº  8.212/1991</t>
  </si>
  <si>
    <t>Tipo</t>
  </si>
  <si>
    <t>Unidade</t>
  </si>
  <si>
    <t>Quantidade</t>
  </si>
  <si>
    <r>
      <t>Computador 1
Computador e Hardwares</t>
    </r>
    <r>
      <rPr>
        <sz val="11"/>
        <color theme="1"/>
        <rFont val="Calibri"/>
        <family val="2"/>
        <scheme val="minor"/>
      </rPr>
      <t xml:space="preserve">
[Atender ao documento de configuções mínimas de desempenho  para elaboração de modelos de média complexidade conforme ANEXO - Requisitos</t>
    </r>
  </si>
  <si>
    <t>Serviço</t>
  </si>
  <si>
    <t>UND</t>
  </si>
  <si>
    <r>
      <t>Computador 2
Computador e Hardwares</t>
    </r>
    <r>
      <rPr>
        <sz val="11"/>
        <color theme="1"/>
        <rFont val="Calibri"/>
        <family val="2"/>
        <scheme val="minor"/>
      </rPr>
      <t xml:space="preserve">
[Atender ao documento de configuções mínimas de desempenho  para elaboração de modelos grandes e complexos conforme ANEXO - Requisitos</t>
    </r>
  </si>
  <si>
    <t>(a)</t>
  </si>
  <si>
    <t>(b)</t>
  </si>
  <si>
    <t>(c)</t>
  </si>
  <si>
    <t>INSUMO ESTIMADO ANUAL
[ Custo x Quantidade x Percentual de Uso)</t>
  </si>
  <si>
    <t xml:space="preserve">Software ORÇAFASCIO </t>
  </si>
  <si>
    <t>Licença Anual</t>
  </si>
  <si>
    <t xml:space="preserve">AlTO QI EBERICK PREMIUM </t>
  </si>
  <si>
    <t>AlTO QI BUILDER PREMIUM</t>
  </si>
  <si>
    <t xml:space="preserve">AUTODESK AEC - Architecture, Engineering and Construction Collection </t>
  </si>
  <si>
    <t>Licença Vitalícia</t>
  </si>
  <si>
    <t xml:space="preserve">Custo Mensal  Estimado por Posto
(Valor total / 12 meses / 8 postos </t>
  </si>
  <si>
    <t>Módulo 6 – Custos  indiretos, tributos  e lucro</t>
  </si>
  <si>
    <t>Quantidade de licenças</t>
  </si>
  <si>
    <t xml:space="preserve">( c) = (a) x (b) </t>
  </si>
  <si>
    <t>Serviços Eventuais Sob Demanda</t>
  </si>
  <si>
    <t>Serviços continuados com mão de obra exclusiva com pessoal a ser lotado em postos fixos de trabalho na Presidência da República, para as atividades de melhoria contínua, estudo, planejamento, elaboração e desenvolvimento de projetos de engenharia.</t>
  </si>
  <si>
    <t>90018/2025</t>
  </si>
  <si>
    <t xml:space="preserve">Engenheiro 
(Civil, Eletricista ou Mecânico) </t>
  </si>
  <si>
    <t>Custo Mensal Estimado por Posto
(Valor total / 8 colaboradores * (1/60 meses de depreciação))</t>
  </si>
  <si>
    <t>CYPE 3D - Estruturas Metálicas</t>
  </si>
  <si>
    <t>Custo Unitário Estimado 
[licença anual] (R$)</t>
  </si>
  <si>
    <t>INSUMOS - Planilha de Custos</t>
  </si>
  <si>
    <t>Custo Unitário
(R$)</t>
  </si>
  <si>
    <t>Custo Mensal 
Por Posto de Trabalho
Valor de aquisição / 
60 meses (depreciação)</t>
  </si>
  <si>
    <t>PROCESSO nº</t>
  </si>
  <si>
    <t xml:space="preserve">Nº Reg. MTE </t>
  </si>
  <si>
    <t>Nº Processo</t>
  </si>
  <si>
    <t>PLANILHA DE CUSTOS 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</si>
</sst>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dd/mm/yy;@"/>
    <numFmt numFmtId="166" formatCode="_(&quot;R$ &quot;* #,##0.00_);_(&quot;R$ &quot;* \(#,##0.00\);_(&quot;R$ &quot;* &quot;-&quot;??_);_(@_)"/>
    <numFmt numFmtId="167" formatCode="_ * #,##0.00_ ;_ * \-#,##0.00_ ;_ * \-??_ ;_ @_ 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name val="Calibri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Calibri"/>
      <charset val="1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charset val="1"/>
    </font>
    <font>
      <sz val="10"/>
      <color rgb="FF000000"/>
      <name val="Calibri"/>
      <family val="2"/>
    </font>
    <font>
      <sz val="11"/>
      <color rgb="FF000000"/>
      <name val="Calibri"/>
      <scheme val="minor"/>
    </font>
    <font>
      <b/>
      <i/>
      <sz val="11"/>
      <color theme="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7">
    <xf numFmtId="0" fontId="0" fillId="0" borderId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Protection="0">
      <alignment vertical="top" wrapText="1"/>
    </xf>
    <xf numFmtId="166" fontId="5" fillId="0" borderId="0" applyFill="0" applyBorder="0" applyAlignment="0" applyProtection="0"/>
    <xf numFmtId="0" fontId="5" fillId="0" borderId="0"/>
    <xf numFmtId="0" fontId="5" fillId="0" borderId="0"/>
    <xf numFmtId="9" fontId="5" fillId="0" borderId="0" applyFill="0" applyBorder="0" applyAlignment="0" applyProtection="0"/>
    <xf numFmtId="0" fontId="9" fillId="0" borderId="6" applyNumberFormat="0" applyFill="0" applyAlignment="0" applyProtection="0"/>
    <xf numFmtId="167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8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8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6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23" borderId="0" applyNumberFormat="0" applyBorder="0" applyAlignment="0" applyProtection="0"/>
    <xf numFmtId="0" fontId="26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11" borderId="8" applyNumberFormat="0" applyAlignment="0" applyProtection="0"/>
    <xf numFmtId="0" fontId="23" fillId="11" borderId="8" applyNumberFormat="0" applyAlignment="0" applyProtection="0"/>
    <xf numFmtId="0" fontId="24" fillId="24" borderId="9" applyNumberFormat="0" applyAlignment="0" applyProtection="0"/>
    <xf numFmtId="0" fontId="16" fillId="0" borderId="10" applyNumberFormat="0" applyFill="0" applyAlignment="0" applyProtection="0"/>
    <xf numFmtId="0" fontId="24" fillId="24" borderId="9" applyNumberFormat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23" borderId="0" applyNumberFormat="0" applyBorder="0" applyAlignment="0" applyProtection="0"/>
    <xf numFmtId="0" fontId="25" fillId="11" borderId="8" applyNumberFormat="0" applyAlignment="0" applyProtection="0"/>
    <xf numFmtId="0" fontId="30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5" fillId="10" borderId="8" applyNumberFormat="0" applyAlignment="0" applyProtection="0"/>
    <xf numFmtId="0" fontId="16" fillId="0" borderId="10" applyNumberFormat="0" applyFill="0" applyAlignment="0" applyProtection="0"/>
    <xf numFmtId="0" fontId="27" fillId="25" borderId="0" applyNumberFormat="0" applyBorder="0" applyAlignment="0" applyProtection="0"/>
    <xf numFmtId="0" fontId="5" fillId="26" borderId="14" applyNumberFormat="0" applyFont="0" applyAlignment="0" applyProtection="0"/>
    <xf numFmtId="0" fontId="10" fillId="26" borderId="14" applyNumberFormat="0" applyFont="0" applyAlignment="0" applyProtection="0"/>
    <xf numFmtId="0" fontId="28" fillId="11" borderId="15" applyNumberFormat="0" applyAlignment="0" applyProtection="0"/>
    <xf numFmtId="0" fontId="28" fillId="11" borderId="1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3" fillId="0" borderId="0"/>
    <xf numFmtId="44" fontId="1" fillId="0" borderId="0" applyFont="0" applyFill="0" applyBorder="0" applyAlignment="0" applyProtection="0"/>
  </cellStyleXfs>
  <cellXfs count="23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3" fontId="3" fillId="0" borderId="0" xfId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0" fontId="10" fillId="4" borderId="1" xfId="0" applyNumberFormat="1" applyFont="1" applyFill="1" applyBorder="1" applyAlignment="1">
      <alignment horizontal="center" vertical="center" wrapText="1"/>
    </xf>
    <xf numFmtId="10" fontId="9" fillId="2" borderId="3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" fontId="10" fillId="0" borderId="0" xfId="0" applyNumberFormat="1" applyFont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4" fontId="9" fillId="0" borderId="0" xfId="0" applyNumberFormat="1" applyFont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10" fontId="9" fillId="4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164" fontId="14" fillId="0" borderId="0" xfId="1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64" fontId="14" fillId="0" borderId="1" xfId="1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0" fontId="10" fillId="2" borderId="1" xfId="0" applyNumberFormat="1" applyFont="1" applyFill="1" applyBorder="1" applyAlignment="1">
      <alignment horizontal="center"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164" fontId="10" fillId="0" borderId="1" xfId="0" quotePrefix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7" xfId="0" applyNumberFormat="1" applyFont="1" applyBorder="1" applyAlignment="1">
      <alignment horizontal="right" vertical="center" wrapText="1"/>
    </xf>
    <xf numFmtId="44" fontId="0" fillId="0" borderId="0" xfId="96" applyFont="1"/>
    <xf numFmtId="164" fontId="14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8" fontId="0" fillId="0" borderId="0" xfId="0" applyNumberFormat="1"/>
    <xf numFmtId="8" fontId="34" fillId="0" borderId="21" xfId="0" applyNumberFormat="1" applyFont="1" applyBorder="1" applyAlignment="1">
      <alignment vertical="center"/>
    </xf>
    <xf numFmtId="8" fontId="0" fillId="2" borderId="1" xfId="0" applyNumberFormat="1" applyFill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8" fontId="0" fillId="28" borderId="1" xfId="0" applyNumberForma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7" borderId="1" xfId="0" applyFont="1" applyFill="1" applyBorder="1" applyAlignment="1">
      <alignment horizontal="center" vertical="center" wrapText="1"/>
    </xf>
    <xf numFmtId="8" fontId="34" fillId="0" borderId="1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3" borderId="0" xfId="0" applyFont="1" applyFill="1" applyAlignment="1">
      <alignment vertical="center"/>
    </xf>
    <xf numFmtId="43" fontId="2" fillId="0" borderId="2" xfId="0" applyNumberFormat="1" applyFont="1" applyBorder="1" applyAlignment="1">
      <alignment horizontal="right" vertical="center" wrapText="1"/>
    </xf>
    <xf numFmtId="43" fontId="2" fillId="0" borderId="30" xfId="0" applyNumberFormat="1" applyFont="1" applyBorder="1" applyAlignment="1">
      <alignment horizontal="right" vertical="center" wrapText="1"/>
    </xf>
    <xf numFmtId="0" fontId="8" fillId="2" borderId="16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2" fillId="0" borderId="5" xfId="0" applyFont="1" applyBorder="1" applyAlignment="1">
      <alignment horizontal="center" vertical="center" wrapText="1" indent="1"/>
    </xf>
    <xf numFmtId="0" fontId="42" fillId="0" borderId="0" xfId="0" applyFont="1" applyAlignment="1">
      <alignment horizontal="center" vertical="center" wrapText="1" indent="1"/>
    </xf>
    <xf numFmtId="8" fontId="40" fillId="30" borderId="20" xfId="0" applyNumberFormat="1" applyFont="1" applyFill="1" applyBorder="1" applyAlignment="1">
      <alignment vertical="center" indent="1"/>
    </xf>
    <xf numFmtId="0" fontId="2" fillId="0" borderId="19" xfId="0" applyFont="1" applyBorder="1" applyAlignment="1">
      <alignment horizontal="right" vertical="center" wrapText="1"/>
    </xf>
    <xf numFmtId="0" fontId="7" fillId="3" borderId="5" xfId="3" applyFont="1" applyFill="1" applyBorder="1" applyAlignment="1">
      <alignment vertical="top" wrapText="1"/>
    </xf>
    <xf numFmtId="14" fontId="7" fillId="3" borderId="5" xfId="3" applyNumberFormat="1" applyFont="1" applyFill="1" applyBorder="1" applyAlignment="1">
      <alignment vertical="top" wrapText="1"/>
    </xf>
    <xf numFmtId="0" fontId="7" fillId="3" borderId="5" xfId="3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left" vertical="center" wrapText="1" indent="1"/>
    </xf>
    <xf numFmtId="0" fontId="37" fillId="0" borderId="1" xfId="0" applyFont="1" applyBorder="1" applyAlignment="1">
      <alignment horizontal="center" vertical="center" wrapText="1"/>
    </xf>
    <xf numFmtId="0" fontId="0" fillId="31" borderId="2" xfId="0" applyFill="1" applyBorder="1" applyAlignment="1">
      <alignment horizontal="left" vertical="center" wrapText="1"/>
    </xf>
    <xf numFmtId="14" fontId="0" fillId="31" borderId="2" xfId="0" applyNumberFormat="1" applyFill="1" applyBorder="1" applyAlignment="1">
      <alignment horizontal="left" vertical="center" wrapText="1"/>
    </xf>
    <xf numFmtId="0" fontId="37" fillId="0" borderId="41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4" fontId="0" fillId="31" borderId="2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164" fontId="37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44" fillId="32" borderId="1" xfId="0" applyNumberFormat="1" applyFont="1" applyFill="1" applyBorder="1" applyAlignment="1">
      <alignment horizontal="center" vertical="center" wrapText="1"/>
    </xf>
    <xf numFmtId="4" fontId="36" fillId="2" borderId="24" xfId="0" applyNumberFormat="1" applyFont="1" applyFill="1" applyBorder="1" applyAlignment="1">
      <alignment horizontal="left"/>
    </xf>
    <xf numFmtId="4" fontId="36" fillId="2" borderId="0" xfId="0" applyNumberFormat="1" applyFont="1" applyFill="1" applyAlignment="1">
      <alignment horizontal="left"/>
    </xf>
    <xf numFmtId="0" fontId="35" fillId="0" borderId="0" xfId="0" applyFont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2" fillId="27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4" fillId="0" borderId="1" xfId="0" applyFont="1" applyBorder="1" applyAlignment="1">
      <alignment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164" fontId="5" fillId="0" borderId="0" xfId="0" applyNumberFormat="1" applyFont="1" applyBorder="1"/>
    <xf numFmtId="0" fontId="5" fillId="0" borderId="0" xfId="0" applyFont="1" applyBorder="1" applyAlignment="1">
      <alignment wrapText="1"/>
    </xf>
    <xf numFmtId="17" fontId="5" fillId="0" borderId="0" xfId="0" applyNumberFormat="1" applyFont="1" applyBorder="1" applyAlignment="1">
      <alignment wrapText="1"/>
    </xf>
    <xf numFmtId="14" fontId="5" fillId="0" borderId="0" xfId="0" applyNumberFormat="1" applyFont="1" applyBorder="1"/>
    <xf numFmtId="0" fontId="5" fillId="2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23" xfId="0" applyFont="1" applyFill="1" applyBorder="1" applyAlignment="1">
      <alignment horizontal="left" vertical="center"/>
    </xf>
    <xf numFmtId="4" fontId="36" fillId="3" borderId="0" xfId="0" applyNumberFormat="1" applyFont="1" applyFill="1" applyAlignment="1">
      <alignment horizontal="left"/>
    </xf>
    <xf numFmtId="4" fontId="36" fillId="3" borderId="23" xfId="0" applyNumberFormat="1" applyFont="1" applyFill="1" applyBorder="1" applyAlignment="1">
      <alignment horizontal="left"/>
    </xf>
    <xf numFmtId="0" fontId="5" fillId="2" borderId="24" xfId="0" applyFont="1" applyFill="1" applyBorder="1" applyAlignment="1">
      <alignment horizontal="left" vertical="center"/>
    </xf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46" fillId="0" borderId="0" xfId="0" applyFont="1"/>
    <xf numFmtId="0" fontId="46" fillId="3" borderId="0" xfId="0" applyFont="1" applyFill="1"/>
    <xf numFmtId="0" fontId="45" fillId="3" borderId="0" xfId="0" applyFont="1" applyFill="1" applyAlignment="1">
      <alignment horizontal="center" vertical="center"/>
    </xf>
    <xf numFmtId="0" fontId="7" fillId="3" borderId="42" xfId="3" applyFont="1" applyFill="1" applyBorder="1" applyAlignment="1">
      <alignment horizontal="center" vertical="top" wrapText="1"/>
    </xf>
    <xf numFmtId="0" fontId="7" fillId="3" borderId="43" xfId="3" applyFont="1" applyFill="1" applyBorder="1" applyAlignment="1">
      <alignment horizontal="center" vertical="top" wrapText="1"/>
    </xf>
    <xf numFmtId="0" fontId="6" fillId="3" borderId="0" xfId="3" applyFont="1" applyFill="1" applyAlignment="1">
      <alignment horizontal="center" vertical="center" wrapText="1"/>
    </xf>
    <xf numFmtId="0" fontId="3" fillId="0" borderId="34" xfId="0" applyFont="1" applyBorder="1" applyAlignment="1">
      <alignment horizontal="left" vertical="center" indent="1"/>
    </xf>
    <xf numFmtId="0" fontId="3" fillId="0" borderId="32" xfId="0" applyFont="1" applyBorder="1" applyAlignment="1">
      <alignment horizontal="left" vertical="center" indent="1"/>
    </xf>
    <xf numFmtId="0" fontId="3" fillId="0" borderId="33" xfId="0" applyFont="1" applyBorder="1" applyAlignment="1">
      <alignment horizontal="left" vertical="center" indent="1"/>
    </xf>
    <xf numFmtId="43" fontId="2" fillId="0" borderId="26" xfId="0" applyNumberFormat="1" applyFont="1" applyBorder="1" applyAlignment="1">
      <alignment horizontal="left" vertical="center" wrapText="1"/>
    </xf>
    <xf numFmtId="43" fontId="2" fillId="0" borderId="27" xfId="0" applyNumberFormat="1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indent="1"/>
    </xf>
    <xf numFmtId="0" fontId="3" fillId="0" borderId="26" xfId="0" applyFont="1" applyBorder="1" applyAlignment="1">
      <alignment horizontal="left" vertical="center" indent="1"/>
    </xf>
    <xf numFmtId="0" fontId="3" fillId="0" borderId="27" xfId="0" applyFont="1" applyBorder="1" applyAlignment="1">
      <alignment horizontal="left" vertical="center" indent="1"/>
    </xf>
    <xf numFmtId="0" fontId="41" fillId="0" borderId="40" xfId="0" applyFont="1" applyBorder="1" applyAlignment="1">
      <alignment horizontal="right" vertical="center"/>
    </xf>
    <xf numFmtId="0" fontId="41" fillId="0" borderId="28" xfId="0" applyFont="1" applyBorder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41" fillId="0" borderId="35" xfId="0" applyFont="1" applyBorder="1" applyAlignment="1">
      <alignment horizontal="right" vertical="center"/>
    </xf>
    <xf numFmtId="0" fontId="41" fillId="0" borderId="34" xfId="0" applyFont="1" applyBorder="1" applyAlignment="1">
      <alignment horizontal="right" vertical="center"/>
    </xf>
    <xf numFmtId="0" fontId="41" fillId="0" borderId="32" xfId="0" applyFont="1" applyBorder="1" applyAlignment="1">
      <alignment horizontal="right" vertical="center"/>
    </xf>
    <xf numFmtId="0" fontId="41" fillId="0" borderId="33" xfId="0" applyFont="1" applyBorder="1" applyAlignment="1">
      <alignment horizontal="right" vertical="center"/>
    </xf>
    <xf numFmtId="43" fontId="2" fillId="0" borderId="25" xfId="0" applyNumberFormat="1" applyFont="1" applyBorder="1" applyAlignment="1">
      <alignment horizontal="left" vertical="center" wrapText="1"/>
    </xf>
    <xf numFmtId="0" fontId="43" fillId="0" borderId="29" xfId="0" applyFont="1" applyBorder="1" applyAlignment="1">
      <alignment horizontal="center" vertical="center" wrapText="1" indent="1"/>
    </xf>
    <xf numFmtId="0" fontId="43" fillId="0" borderId="33" xfId="0" applyFont="1" applyBorder="1" applyAlignment="1">
      <alignment horizontal="center" vertical="center" wrapText="1" indent="1"/>
    </xf>
    <xf numFmtId="0" fontId="2" fillId="0" borderId="0" xfId="0" applyFont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left" vertical="center"/>
    </xf>
    <xf numFmtId="1" fontId="15" fillId="0" borderId="4" xfId="0" applyNumberFormat="1" applyFont="1" applyBorder="1" applyAlignment="1">
      <alignment horizontal="left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39" fillId="0" borderId="25" xfId="0" applyFont="1" applyBorder="1" applyAlignment="1">
      <alignment horizontal="left" vertical="center" wrapText="1" indent="1"/>
    </xf>
    <xf numFmtId="0" fontId="39" fillId="0" borderId="26" xfId="0" applyFont="1" applyBorder="1" applyAlignment="1">
      <alignment horizontal="left" vertical="center" wrapText="1" indent="1"/>
    </xf>
    <xf numFmtId="0" fontId="39" fillId="0" borderId="27" xfId="0" applyFont="1" applyBorder="1" applyAlignment="1">
      <alignment horizontal="left" vertical="center" wrapText="1" indent="1"/>
    </xf>
    <xf numFmtId="0" fontId="39" fillId="0" borderId="38" xfId="0" applyFont="1" applyBorder="1" applyAlignment="1">
      <alignment horizontal="center" vertical="center" wrapText="1" indent="1"/>
    </xf>
    <xf numFmtId="0" fontId="39" fillId="0" borderId="39" xfId="0" applyFont="1" applyBorder="1" applyAlignment="1">
      <alignment horizontal="center" vertical="center" wrapText="1" indent="1"/>
    </xf>
    <xf numFmtId="1" fontId="8" fillId="2" borderId="3" xfId="0" applyNumberFormat="1" applyFont="1" applyFill="1" applyBorder="1" applyAlignment="1">
      <alignment horizontal="right" vertical="center"/>
    </xf>
    <xf numFmtId="1" fontId="8" fillId="2" borderId="5" xfId="0" applyNumberFormat="1" applyFont="1" applyFill="1" applyBorder="1" applyAlignment="1">
      <alignment horizontal="right" vertical="center"/>
    </xf>
    <xf numFmtId="1" fontId="8" fillId="2" borderId="4" xfId="0" applyNumberFormat="1" applyFont="1" applyFill="1" applyBorder="1" applyAlignment="1">
      <alignment horizontal="right" vertical="center"/>
    </xf>
    <xf numFmtId="0" fontId="38" fillId="0" borderId="31" xfId="0" applyFont="1" applyBorder="1" applyAlignment="1">
      <alignment horizontal="left" vertical="center" indent="1"/>
    </xf>
    <xf numFmtId="0" fontId="38" fillId="0" borderId="26" xfId="0" applyFont="1" applyBorder="1" applyAlignment="1">
      <alignment horizontal="left" vertical="center" indent="1"/>
    </xf>
    <xf numFmtId="0" fontId="38" fillId="0" borderId="27" xfId="0" applyFont="1" applyBorder="1" applyAlignment="1">
      <alignment horizontal="left" vertical="center" inden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10" fontId="9" fillId="2" borderId="3" xfId="0" applyNumberFormat="1" applyFont="1" applyFill="1" applyBorder="1" applyAlignment="1">
      <alignment horizontal="center" vertical="center" wrapText="1"/>
    </xf>
    <xf numFmtId="10" fontId="9" fillId="2" borderId="4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0" fontId="10" fillId="0" borderId="3" xfId="0" applyNumberFormat="1" applyFont="1" applyBorder="1" applyAlignment="1">
      <alignment horizontal="center" vertical="center" wrapText="1"/>
    </xf>
    <xf numFmtId="10" fontId="10" fillId="0" borderId="4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4" fillId="3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14" fontId="10" fillId="0" borderId="2" xfId="0" quotePrefix="1" applyNumberFormat="1" applyFont="1" applyBorder="1" applyAlignment="1">
      <alignment horizontal="center"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right" vertical="center" wrapText="1"/>
    </xf>
    <xf numFmtId="0" fontId="9" fillId="27" borderId="5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0" fillId="29" borderId="0" xfId="0" applyFill="1" applyBorder="1" applyAlignment="1">
      <alignment horizontal="center" vertical="center" wrapText="1"/>
    </xf>
    <xf numFmtId="0" fontId="0" fillId="0" borderId="0" xfId="0" applyAlignment="1"/>
    <xf numFmtId="0" fontId="0" fillId="0" borderId="44" xfId="0" applyBorder="1" applyAlignment="1"/>
    <xf numFmtId="0" fontId="3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34" fillId="0" borderId="45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97"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20% - Ênfase1 2" xfId="23"/>
    <cellStyle name="20% - Ênfase2 2" xfId="24"/>
    <cellStyle name="20% - Ênfase3 2" xfId="25"/>
    <cellStyle name="20% - Ênfase4 2" xfId="26"/>
    <cellStyle name="20% - Ênfase5 2" xfId="27"/>
    <cellStyle name="20% - Ênfase6 2" xfId="28"/>
    <cellStyle name="40% - Accent1" xfId="29"/>
    <cellStyle name="40% - Accent2" xfId="30"/>
    <cellStyle name="40% - Accent3" xfId="31"/>
    <cellStyle name="40% - Accent4" xfId="32"/>
    <cellStyle name="40% - Accent5" xfId="33"/>
    <cellStyle name="40% - Accent6" xfId="34"/>
    <cellStyle name="40% - Ênfase1 2" xfId="35"/>
    <cellStyle name="40% - Ênfase2 2" xfId="36"/>
    <cellStyle name="40% - Ênfase3 2" xfId="37"/>
    <cellStyle name="40% - Ênfase4 2" xfId="38"/>
    <cellStyle name="40% - Ênfase5 2" xfId="39"/>
    <cellStyle name="40% - Ênfase6 2" xfId="40"/>
    <cellStyle name="60% - Accent1" xfId="41"/>
    <cellStyle name="60% - Accent2" xfId="42"/>
    <cellStyle name="60% - Accent3" xfId="43"/>
    <cellStyle name="60% - Accent4" xfId="44"/>
    <cellStyle name="60% - Accent5" xfId="45"/>
    <cellStyle name="60% - Accent6" xfId="46"/>
    <cellStyle name="60% - Ênfase1 2" xfId="47"/>
    <cellStyle name="60% - Ênfase2 2" xfId="48"/>
    <cellStyle name="60% - Ênfase3 2" xfId="49"/>
    <cellStyle name="60% - Ênfase4 2" xfId="50"/>
    <cellStyle name="60% - Ênfase5 2" xfId="51"/>
    <cellStyle name="60% - Ênfase6 2" xfId="52"/>
    <cellStyle name="Accent1" xfId="53"/>
    <cellStyle name="Accent2" xfId="54"/>
    <cellStyle name="Accent3" xfId="55"/>
    <cellStyle name="Accent4" xfId="56"/>
    <cellStyle name="Accent5" xfId="57"/>
    <cellStyle name="Accent6" xfId="58"/>
    <cellStyle name="Bad" xfId="59"/>
    <cellStyle name="Bom 2" xfId="60"/>
    <cellStyle name="Calculation" xfId="61"/>
    <cellStyle name="Cálculo 2" xfId="62"/>
    <cellStyle name="Célula de Verificação 2" xfId="63"/>
    <cellStyle name="Célula Vinculada 2" xfId="64"/>
    <cellStyle name="Check Cell" xfId="65"/>
    <cellStyle name="Ênfase1 2" xfId="66"/>
    <cellStyle name="Ênfase2 2" xfId="67"/>
    <cellStyle name="Ênfase3 2" xfId="68"/>
    <cellStyle name="Ênfase4 2" xfId="69"/>
    <cellStyle name="Ênfase5 2" xfId="70"/>
    <cellStyle name="Ênfase6 2" xfId="71"/>
    <cellStyle name="Entrada 2" xfId="72"/>
    <cellStyle name="Excel Built-in Normal" xfId="8"/>
    <cellStyle name="Explanatory Text" xfId="73"/>
    <cellStyle name="Good" xfId="74"/>
    <cellStyle name="Heading 1" xfId="75"/>
    <cellStyle name="Heading 2" xfId="76"/>
    <cellStyle name="Heading 3" xfId="77"/>
    <cellStyle name="Heading 4" xfId="78"/>
    <cellStyle name="Input" xfId="79"/>
    <cellStyle name="Linked Cell" xfId="80"/>
    <cellStyle name="Moeda" xfId="96" builtinId="4"/>
    <cellStyle name="Moeda 2" xfId="9"/>
    <cellStyle name="Neutral" xfId="81"/>
    <cellStyle name="Normal" xfId="0" builtinId="0"/>
    <cellStyle name="Normal 15" xfId="95"/>
    <cellStyle name="Normal 2" xfId="4"/>
    <cellStyle name="Normal 2 2" xfId="10"/>
    <cellStyle name="Normal 3" xfId="3"/>
    <cellStyle name="Normal 4" xfId="7"/>
    <cellStyle name="Normal 6" xfId="11"/>
    <cellStyle name="Nota 2" xfId="82"/>
    <cellStyle name="Note" xfId="83"/>
    <cellStyle name="Output" xfId="84"/>
    <cellStyle name="Porcentagem 2" xfId="12"/>
    <cellStyle name="Porcentagem 2 2" xfId="6"/>
    <cellStyle name="Porcentagem 3" xfId="2"/>
    <cellStyle name="Saída 2" xfId="85"/>
    <cellStyle name="Texto de Aviso 2" xfId="86"/>
    <cellStyle name="Texto Explicativo 2" xfId="87"/>
    <cellStyle name="Title" xfId="88"/>
    <cellStyle name="Título 1 2" xfId="90"/>
    <cellStyle name="Título 2 2" xfId="91"/>
    <cellStyle name="Título 3 2" xfId="92"/>
    <cellStyle name="Título 4 2" xfId="93"/>
    <cellStyle name="Título 5" xfId="89"/>
    <cellStyle name="Total 2" xfId="13"/>
    <cellStyle name="Vírgula" xfId="1" builtinId="3"/>
    <cellStyle name="Vírgula 2" xfId="14"/>
    <cellStyle name="Vírgula 2 2" xfId="5"/>
    <cellStyle name="Vírgula 2 2 2" xfId="16"/>
    <cellStyle name="Vírgula 3" xfId="15"/>
    <cellStyle name="Warning Text" xfId="94"/>
  </cellStyles>
  <dxfs count="0"/>
  <tableStyles count="0" defaultTableStyle="TableStyleMedium2" defaultPivotStyle="PivotStyleLight16"/>
  <colors>
    <mruColors>
      <color rgb="FFCCECFF"/>
      <color rgb="FFC8A7E3"/>
      <color rgb="FFEDE2F6"/>
      <color rgb="FFF4E6E4"/>
      <color rgb="FFC9F1FF"/>
      <color rgb="FFE3F3D1"/>
      <color rgb="FF3F7FFF"/>
      <color rgb="FF66CCFF"/>
      <color rgb="FFFFE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35</xdr:row>
      <xdr:rowOff>85725</xdr:rowOff>
    </xdr:from>
    <xdr:ext cx="12944475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BABDE6BC-0AF7-58B7-ABB1-229BC1A51767}"/>
            </a:ext>
          </a:extLst>
        </xdr:cNvPr>
        <xdr:cNvSpPr txBox="1"/>
      </xdr:nvSpPr>
      <xdr:spPr>
        <a:xfrm>
          <a:off x="10753725" y="14382750"/>
          <a:ext cx="12944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kern="1200"/>
            <a:t>x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stelo\COENP\34%20-%20COINS\BICICLETA%20BRASIL\Gr&#225;fico%20de%20Gantt%20simples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stelo\COENP\00-GEST&#195;O%20COENGE\02.%20Licita&#231;&#245;es\02.%20Manuten&#231;&#227;o%20Civil\04.%20Auxiliar_Materiais\Materiais%20Sob%20Demanda_Curva%20ABC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do Projeto"/>
      <sheetName val="Sobre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Planilha2"/>
      <sheetName val="sheet1"/>
    </sheetNames>
    <sheetDataSet>
      <sheetData sheetId="0"/>
      <sheetData sheetId="1"/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Thiago Machado Karashima" id="{2C71C982-D166-4181-BDF0-AE6601A092B3}" userId="S::thiago.karashima@presidencia.gov.br::b489f998-3d2f-4b25-9134-614841da0f85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46" dT="2025-05-09T14:23:14.42" personId="{2C71C982-D166-4181-BDF0-AE6601A092B3}" id="{D102FC86-EB52-4F0C-A063-CF16A582F60F}">
    <text xml:space="preserve">Reoneração da Folha de Pagamento, tendo em vista a promulgação da Lei 14.973/2024, que estabelece regime de transição para a contribuição substitutiva prevista nos arts. 7º e 8º da Lei nº 12.546/2011, considerando o fim gradual da desoneração da folha de pagamento de forma proporcional, de 2025 a 2027, com a redução gradual da alíquota sobre a receita bruta e o aumento gradual da alíquota sobre a folha 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5" tint="-0.249977111117893"/>
    <pageSetUpPr fitToPage="1"/>
  </sheetPr>
  <dimension ref="A1:P18"/>
  <sheetViews>
    <sheetView showGridLines="0" tabSelected="1" zoomScale="111" zoomScaleNormal="111" zoomScaleSheetLayoutView="95" workbookViewId="0">
      <selection activeCell="B20" sqref="B20"/>
    </sheetView>
  </sheetViews>
  <sheetFormatPr defaultColWidth="32.5703125" defaultRowHeight="12.75" x14ac:dyDescent="0.25"/>
  <cols>
    <col min="1" max="1" width="16.5703125" style="2" customWidth="1"/>
    <col min="2" max="2" width="10.42578125" style="3" customWidth="1"/>
    <col min="3" max="3" width="7.28515625" style="3" customWidth="1"/>
    <col min="4" max="4" width="19.85546875" style="3" customWidth="1"/>
    <col min="5" max="5" width="11.42578125" style="3" bestFit="1" customWidth="1"/>
    <col min="6" max="6" width="12.7109375" style="3" customWidth="1"/>
    <col min="7" max="7" width="14.42578125" style="3" customWidth="1"/>
    <col min="8" max="8" width="17.85546875" style="7" customWidth="1"/>
    <col min="9" max="9" width="7.85546875" style="1" customWidth="1"/>
    <col min="10" max="12" width="12.28515625" style="1" customWidth="1"/>
    <col min="13" max="13" width="14" style="1" customWidth="1"/>
    <col min="14" max="14" width="12.28515625" style="1" bestFit="1" customWidth="1"/>
    <col min="15" max="15" width="15.140625" style="1" customWidth="1"/>
    <col min="16" max="16" width="16.140625" style="1" customWidth="1"/>
    <col min="17" max="16384" width="32.5703125" style="1"/>
  </cols>
  <sheetData>
    <row r="1" spans="1:16" ht="15.75" customHeight="1" x14ac:dyDescent="0.25">
      <c r="A1" s="148"/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</row>
    <row r="2" spans="1:16" s="73" customFormat="1" ht="25.5" customHeight="1" x14ac:dyDescent="0.25">
      <c r="A2" s="129" t="s">
        <v>228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</row>
    <row r="3" spans="1:16" ht="15" x14ac:dyDescent="0.25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1"/>
    </row>
    <row r="4" spans="1:16" ht="21.75" customHeight="1" x14ac:dyDescent="0.25">
      <c r="A4" s="82" t="s">
        <v>0</v>
      </c>
      <c r="B4" s="130">
        <v>110001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2"/>
    </row>
    <row r="5" spans="1:16" ht="21.75" customHeight="1" x14ac:dyDescent="0.25">
      <c r="A5" s="74" t="s">
        <v>225</v>
      </c>
      <c r="B5" s="135" t="s">
        <v>1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7"/>
    </row>
    <row r="6" spans="1:16" ht="21.75" customHeight="1" x14ac:dyDescent="0.25">
      <c r="A6" s="54" t="s">
        <v>2</v>
      </c>
      <c r="B6" s="145" t="s">
        <v>217</v>
      </c>
      <c r="C6" s="133"/>
      <c r="D6" s="133"/>
      <c r="E6" s="134"/>
      <c r="F6" s="133" t="s">
        <v>3</v>
      </c>
      <c r="G6" s="133"/>
      <c r="H6" s="133"/>
      <c r="I6" s="133"/>
      <c r="J6" s="133"/>
      <c r="K6" s="133"/>
      <c r="L6" s="133"/>
      <c r="M6" s="133"/>
      <c r="N6" s="133"/>
      <c r="O6" s="133"/>
      <c r="P6" s="134"/>
    </row>
    <row r="7" spans="1:16" ht="21.75" customHeight="1" x14ac:dyDescent="0.25">
      <c r="A7" s="75" t="s">
        <v>4</v>
      </c>
      <c r="B7" s="165" t="s">
        <v>5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7"/>
    </row>
    <row r="8" spans="1:16" ht="21.75" customHeight="1" x14ac:dyDescent="0.25">
      <c r="A8" s="83"/>
      <c r="B8" s="83"/>
      <c r="C8" s="83"/>
      <c r="D8" s="84"/>
      <c r="E8" s="85"/>
      <c r="F8" s="85"/>
      <c r="G8" s="85"/>
      <c r="H8" s="127"/>
      <c r="I8" s="127"/>
      <c r="J8" s="127"/>
      <c r="K8" s="127"/>
      <c r="L8" s="127"/>
      <c r="M8" s="127"/>
      <c r="N8" s="127"/>
      <c r="O8" s="127"/>
      <c r="P8" s="128"/>
    </row>
    <row r="9" spans="1:16" s="6" customFormat="1" ht="61.5" customHeight="1" x14ac:dyDescent="0.25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  <c r="F9" s="4" t="s">
        <v>226</v>
      </c>
      <c r="G9" s="4" t="s">
        <v>227</v>
      </c>
      <c r="H9" s="76" t="s">
        <v>11</v>
      </c>
      <c r="I9" s="4" t="s">
        <v>12</v>
      </c>
      <c r="J9" s="4" t="s">
        <v>13</v>
      </c>
      <c r="K9" s="4" t="s">
        <v>14</v>
      </c>
      <c r="L9" s="4" t="s">
        <v>15</v>
      </c>
      <c r="M9" s="4" t="s">
        <v>16</v>
      </c>
      <c r="N9" s="4" t="s">
        <v>17</v>
      </c>
      <c r="O9" s="5" t="s">
        <v>18</v>
      </c>
      <c r="P9" s="4" t="s">
        <v>19</v>
      </c>
    </row>
    <row r="10" spans="1:16" ht="45.75" customHeight="1" x14ac:dyDescent="0.25">
      <c r="A10" s="86" t="s">
        <v>218</v>
      </c>
      <c r="B10" s="87" t="s">
        <v>20</v>
      </c>
      <c r="C10" s="87" t="s">
        <v>21</v>
      </c>
      <c r="D10" s="88"/>
      <c r="E10" s="89"/>
      <c r="F10" s="88"/>
      <c r="G10" s="88"/>
      <c r="H10" s="90" t="str">
        <f>A10</f>
        <v xml:space="preserve">Engenheiro 
(Civil, Eletricista ou Mecânico) </v>
      </c>
      <c r="I10" s="91"/>
      <c r="J10" s="92"/>
      <c r="K10" s="93">
        <f>Mao_de_Obra_Engenheiro!E137</f>
        <v>0</v>
      </c>
      <c r="L10" s="94">
        <v>8</v>
      </c>
      <c r="M10" s="95">
        <f>L10*K10</f>
        <v>0</v>
      </c>
      <c r="N10" s="94">
        <v>8</v>
      </c>
      <c r="O10" s="96">
        <f>K10*N10</f>
        <v>0</v>
      </c>
      <c r="P10" s="97">
        <f>O10*12</f>
        <v>0</v>
      </c>
    </row>
    <row r="11" spans="1:16" ht="17.25" customHeight="1" x14ac:dyDescent="0.25">
      <c r="A11" s="162" t="s">
        <v>22</v>
      </c>
      <c r="B11" s="162"/>
      <c r="C11" s="162"/>
      <c r="D11" s="162"/>
      <c r="E11" s="162"/>
      <c r="F11" s="162"/>
      <c r="G11" s="162"/>
      <c r="H11" s="163"/>
      <c r="I11" s="162"/>
      <c r="J11" s="162"/>
      <c r="K11" s="162"/>
      <c r="L11" s="162"/>
      <c r="M11" s="162"/>
      <c r="N11" s="164"/>
      <c r="O11" s="43">
        <f>P11/12</f>
        <v>0</v>
      </c>
      <c r="P11" s="43">
        <f>ROUND(SUM(P10:P10),2)</f>
        <v>0</v>
      </c>
    </row>
    <row r="12" spans="1:16" ht="17.25" customHeight="1" x14ac:dyDescent="0.25">
      <c r="A12" s="162" t="s">
        <v>23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4"/>
      <c r="O12" s="152" t="s">
        <v>24</v>
      </c>
      <c r="P12" s="153"/>
    </row>
    <row r="13" spans="1:16" ht="17.25" customHeight="1" x14ac:dyDescent="0.25">
      <c r="A13" s="162" t="s">
        <v>25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4"/>
      <c r="O13" s="152" t="s">
        <v>24</v>
      </c>
      <c r="P13" s="153"/>
    </row>
    <row r="14" spans="1:16" ht="30" customHeight="1" x14ac:dyDescent="0.25">
      <c r="A14" s="76" t="s">
        <v>26</v>
      </c>
      <c r="B14" s="4" t="s">
        <v>27</v>
      </c>
      <c r="C14" s="154" t="s">
        <v>28</v>
      </c>
      <c r="D14" s="155"/>
      <c r="E14" s="155"/>
      <c r="F14" s="155"/>
      <c r="G14" s="155"/>
      <c r="H14" s="155"/>
      <c r="I14" s="155"/>
      <c r="J14" s="155"/>
      <c r="K14" s="155"/>
      <c r="L14" s="156"/>
      <c r="M14" s="76" t="s">
        <v>29</v>
      </c>
      <c r="N14" s="76" t="s">
        <v>30</v>
      </c>
      <c r="O14" s="4" t="s">
        <v>31</v>
      </c>
      <c r="P14" s="76" t="s">
        <v>32</v>
      </c>
    </row>
    <row r="15" spans="1:16" ht="30" customHeight="1" x14ac:dyDescent="0.25">
      <c r="A15" s="160">
        <v>1</v>
      </c>
      <c r="B15" s="79">
        <v>1</v>
      </c>
      <c r="C15" s="157" t="s">
        <v>216</v>
      </c>
      <c r="D15" s="158"/>
      <c r="E15" s="158"/>
      <c r="F15" s="158"/>
      <c r="G15" s="158"/>
      <c r="H15" s="158"/>
      <c r="I15" s="158"/>
      <c r="J15" s="158"/>
      <c r="K15" s="158"/>
      <c r="L15" s="159"/>
      <c r="M15" s="146" t="s">
        <v>33</v>
      </c>
      <c r="N15" s="146">
        <v>1</v>
      </c>
      <c r="O15" s="98">
        <f>P15/12</f>
        <v>0</v>
      </c>
      <c r="P15" s="99">
        <f>P10</f>
        <v>0</v>
      </c>
    </row>
    <row r="16" spans="1:16" ht="30" customHeight="1" x14ac:dyDescent="0.25">
      <c r="A16" s="161"/>
      <c r="B16" s="80">
        <v>2</v>
      </c>
      <c r="C16" s="157" t="s">
        <v>215</v>
      </c>
      <c r="D16" s="158"/>
      <c r="E16" s="158"/>
      <c r="F16" s="158"/>
      <c r="G16" s="158"/>
      <c r="H16" s="158"/>
      <c r="I16" s="158"/>
      <c r="J16" s="158"/>
      <c r="K16" s="158"/>
      <c r="L16" s="159"/>
      <c r="M16" s="147"/>
      <c r="N16" s="147"/>
      <c r="O16" s="98">
        <f>P16/12</f>
        <v>19573.088333333333</v>
      </c>
      <c r="P16" s="100">
        <v>234877.06</v>
      </c>
    </row>
    <row r="17" spans="1:16" ht="18.75" customHeight="1" x14ac:dyDescent="0.25">
      <c r="A17" s="138" t="s">
        <v>34</v>
      </c>
      <c r="B17" s="139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1"/>
      <c r="O17" s="78" t="s">
        <v>35</v>
      </c>
      <c r="P17" s="77" t="s">
        <v>36</v>
      </c>
    </row>
    <row r="18" spans="1:16" ht="18.75" customHeight="1" x14ac:dyDescent="0.25">
      <c r="A18" s="142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4"/>
      <c r="O18" s="81">
        <f>O15+O16</f>
        <v>19573.088333333333</v>
      </c>
      <c r="P18" s="81">
        <f>P15+P16</f>
        <v>234877.06</v>
      </c>
    </row>
  </sheetData>
  <mergeCells count="21">
    <mergeCell ref="A17:N18"/>
    <mergeCell ref="B6:E6"/>
    <mergeCell ref="M15:M16"/>
    <mergeCell ref="N15:N16"/>
    <mergeCell ref="A1:P1"/>
    <mergeCell ref="A3:P3"/>
    <mergeCell ref="O12:P12"/>
    <mergeCell ref="O13:P13"/>
    <mergeCell ref="C14:L14"/>
    <mergeCell ref="C15:L15"/>
    <mergeCell ref="C16:L16"/>
    <mergeCell ref="A15:A16"/>
    <mergeCell ref="A11:N11"/>
    <mergeCell ref="A12:N12"/>
    <mergeCell ref="A13:N13"/>
    <mergeCell ref="B7:P7"/>
    <mergeCell ref="H8:P8"/>
    <mergeCell ref="A2:P2"/>
    <mergeCell ref="B4:P4"/>
    <mergeCell ref="F6:P6"/>
    <mergeCell ref="B5:P5"/>
  </mergeCells>
  <phoneticPr fontId="32" type="noConversion"/>
  <printOptions gridLines="1"/>
  <pageMargins left="0.31496062992125984" right="0.31496062992125984" top="0.39370078740157483" bottom="0.59055118110236227" header="0.31496062992125984" footer="0.11811023622047245"/>
  <pageSetup paperSize="9" scale="66" orientation="landscape" r:id="rId1"/>
  <headerFooter>
    <oddFooter>&amp;RPg.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ECFF"/>
  </sheetPr>
  <dimension ref="A1:G149"/>
  <sheetViews>
    <sheetView showGridLines="0" zoomScaleNormal="100" zoomScaleSheetLayoutView="84" workbookViewId="0">
      <pane ySplit="2" topLeftCell="A3" activePane="bottomLeft" state="frozen"/>
      <selection pane="bottomLeft" activeCell="A22" sqref="A22"/>
    </sheetView>
  </sheetViews>
  <sheetFormatPr defaultRowHeight="15" x14ac:dyDescent="0.25"/>
  <cols>
    <col min="1" max="1" width="6.28515625" style="40" customWidth="1"/>
    <col min="2" max="2" width="41.140625" style="40" customWidth="1"/>
    <col min="3" max="3" width="28.7109375" style="40" customWidth="1"/>
    <col min="4" max="4" width="16" style="39" bestFit="1" customWidth="1"/>
    <col min="5" max="5" width="20.7109375" style="41" bestFit="1" customWidth="1"/>
    <col min="6" max="6" width="9.140625" style="37"/>
    <col min="7" max="7" width="12.7109375" style="37" bestFit="1" customWidth="1"/>
    <col min="8" max="16384" width="9.140625" style="37"/>
  </cols>
  <sheetData>
    <row r="1" spans="1:5" x14ac:dyDescent="0.25">
      <c r="A1" s="219" t="s">
        <v>37</v>
      </c>
      <c r="B1" s="219"/>
      <c r="C1" s="220" t="str">
        <f>LICITAÇÃO!A10</f>
        <v xml:space="preserve">Engenheiro 
(Civil, Eletricista ou Mecânico) </v>
      </c>
      <c r="D1" s="220"/>
      <c r="E1" s="220"/>
    </row>
    <row r="2" spans="1:5" ht="20.100000000000001" customHeight="1" x14ac:dyDescent="0.25">
      <c r="A2" s="168" t="s">
        <v>38</v>
      </c>
      <c r="B2" s="179"/>
      <c r="C2" s="179"/>
      <c r="D2" s="179"/>
      <c r="E2" s="169"/>
    </row>
    <row r="3" spans="1:5" ht="20.100000000000001" customHeight="1" x14ac:dyDescent="0.25">
      <c r="A3" s="30" t="s">
        <v>39</v>
      </c>
      <c r="B3" s="173" t="s">
        <v>40</v>
      </c>
      <c r="C3" s="183"/>
      <c r="D3" s="174"/>
      <c r="E3" s="18"/>
    </row>
    <row r="4" spans="1:5" s="38" customFormat="1" ht="17.100000000000001" customHeight="1" x14ac:dyDescent="0.25">
      <c r="A4" s="30" t="s">
        <v>41</v>
      </c>
      <c r="B4" s="173" t="s">
        <v>42</v>
      </c>
      <c r="C4" s="183"/>
      <c r="D4" s="221"/>
      <c r="E4" s="8" t="s">
        <v>43</v>
      </c>
    </row>
    <row r="5" spans="1:5" x14ac:dyDescent="0.25">
      <c r="A5" s="30" t="s">
        <v>44</v>
      </c>
      <c r="B5" s="173" t="s">
        <v>45</v>
      </c>
      <c r="C5" s="183"/>
      <c r="D5" s="174"/>
      <c r="E5" s="52"/>
    </row>
    <row r="6" spans="1:5" ht="17.100000000000001" customHeight="1" x14ac:dyDescent="0.25">
      <c r="A6" s="30" t="s">
        <v>46</v>
      </c>
      <c r="B6" s="197" t="s">
        <v>47</v>
      </c>
      <c r="C6" s="197"/>
      <c r="D6" s="217"/>
      <c r="E6" s="9">
        <v>12</v>
      </c>
    </row>
    <row r="7" spans="1:5" ht="17.100000000000001" customHeight="1" x14ac:dyDescent="0.25">
      <c r="A7" s="19"/>
      <c r="B7" s="20"/>
      <c r="C7" s="20"/>
      <c r="D7" s="34"/>
      <c r="E7" s="21"/>
    </row>
    <row r="8" spans="1:5" ht="17.100000000000001" customHeight="1" x14ac:dyDescent="0.25">
      <c r="A8" s="168" t="s">
        <v>48</v>
      </c>
      <c r="B8" s="179"/>
      <c r="C8" s="179"/>
      <c r="D8" s="179"/>
      <c r="E8" s="169"/>
    </row>
    <row r="9" spans="1:5" ht="17.100000000000001" customHeight="1" x14ac:dyDescent="0.25">
      <c r="A9" s="184" t="s">
        <v>49</v>
      </c>
      <c r="B9" s="185"/>
      <c r="C9" s="186"/>
      <c r="D9" s="33" t="s">
        <v>50</v>
      </c>
      <c r="E9" s="22" t="s">
        <v>51</v>
      </c>
    </row>
    <row r="10" spans="1:5" ht="17.100000000000001" customHeight="1" x14ac:dyDescent="0.25">
      <c r="A10" s="210" t="s">
        <v>52</v>
      </c>
      <c r="B10" s="218"/>
      <c r="C10" s="211"/>
      <c r="D10" s="35" t="s">
        <v>53</v>
      </c>
      <c r="E10" s="9">
        <f>LICITAÇÃO!N10</f>
        <v>8</v>
      </c>
    </row>
    <row r="11" spans="1:5" ht="17.100000000000001" customHeight="1" x14ac:dyDescent="0.25">
      <c r="A11" s="19"/>
      <c r="B11" s="19"/>
      <c r="C11" s="19"/>
      <c r="D11" s="36"/>
      <c r="E11" s="23"/>
    </row>
    <row r="12" spans="1:5" x14ac:dyDescent="0.25">
      <c r="A12" s="168" t="s">
        <v>54</v>
      </c>
      <c r="B12" s="179"/>
      <c r="C12" s="179"/>
      <c r="D12" s="179"/>
      <c r="E12" s="169"/>
    </row>
    <row r="13" spans="1:5" ht="33.75" customHeight="1" x14ac:dyDescent="0.25">
      <c r="A13" s="30">
        <v>1</v>
      </c>
      <c r="B13" s="192" t="s">
        <v>55</v>
      </c>
      <c r="C13" s="194"/>
      <c r="D13" s="210" t="str">
        <f>LICITAÇÃO!A10</f>
        <v xml:space="preserve">Engenheiro 
(Civil, Eletricista ou Mecânico) </v>
      </c>
      <c r="E13" s="211"/>
    </row>
    <row r="14" spans="1:5" ht="17.100000000000001" customHeight="1" x14ac:dyDescent="0.25">
      <c r="A14" s="30">
        <v>2</v>
      </c>
      <c r="B14" s="192" t="s">
        <v>56</v>
      </c>
      <c r="C14" s="194"/>
      <c r="D14" s="210"/>
      <c r="E14" s="211"/>
    </row>
    <row r="15" spans="1:5" ht="17.100000000000001" customHeight="1" x14ac:dyDescent="0.25">
      <c r="A15" s="30">
        <v>3</v>
      </c>
      <c r="B15" s="173" t="s">
        <v>57</v>
      </c>
      <c r="C15" s="174"/>
      <c r="D15" s="206"/>
      <c r="E15" s="207"/>
    </row>
    <row r="16" spans="1:5" ht="17.100000000000001" customHeight="1" x14ac:dyDescent="0.25">
      <c r="A16" s="30">
        <v>4</v>
      </c>
      <c r="B16" s="184" t="s">
        <v>58</v>
      </c>
      <c r="C16" s="185"/>
      <c r="D16" s="185"/>
      <c r="E16" s="186"/>
    </row>
    <row r="17" spans="1:5" ht="17.100000000000001" customHeight="1" x14ac:dyDescent="0.25">
      <c r="A17" s="30" t="s">
        <v>39</v>
      </c>
      <c r="B17" s="45" t="s">
        <v>59</v>
      </c>
      <c r="C17" s="46"/>
      <c r="D17" s="216"/>
      <c r="E17" s="215"/>
    </row>
    <row r="18" spans="1:5" ht="17.100000000000001" customHeight="1" x14ac:dyDescent="0.25">
      <c r="A18" s="30" t="s">
        <v>41</v>
      </c>
      <c r="B18" s="45" t="s">
        <v>60</v>
      </c>
      <c r="C18" s="46"/>
      <c r="D18" s="206"/>
      <c r="E18" s="207"/>
    </row>
    <row r="19" spans="1:5" ht="17.100000000000001" customHeight="1" x14ac:dyDescent="0.25">
      <c r="A19" s="30" t="s">
        <v>44</v>
      </c>
      <c r="B19" s="45" t="s">
        <v>61</v>
      </c>
      <c r="C19" s="46"/>
      <c r="D19" s="206"/>
      <c r="E19" s="207"/>
    </row>
    <row r="20" spans="1:5" ht="17.100000000000001" customHeight="1" x14ac:dyDescent="0.25">
      <c r="A20" s="30" t="s">
        <v>46</v>
      </c>
      <c r="B20" s="208" t="s">
        <v>62</v>
      </c>
      <c r="C20" s="209"/>
      <c r="D20" s="210"/>
      <c r="E20" s="211"/>
    </row>
    <row r="21" spans="1:5" ht="17.100000000000001" customHeight="1" x14ac:dyDescent="0.25">
      <c r="A21" s="30" t="s">
        <v>63</v>
      </c>
      <c r="B21" s="212" t="s">
        <v>64</v>
      </c>
      <c r="C21" s="213"/>
      <c r="D21" s="214"/>
      <c r="E21" s="215"/>
    </row>
    <row r="22" spans="1:5" ht="17.100000000000001" customHeight="1" x14ac:dyDescent="0.25">
      <c r="A22" s="19"/>
      <c r="B22" s="19"/>
      <c r="C22" s="19"/>
      <c r="D22" s="35" t="s">
        <v>65</v>
      </c>
      <c r="E22" s="8"/>
    </row>
    <row r="23" spans="1:5" ht="17.100000000000001" customHeight="1" x14ac:dyDescent="0.25">
      <c r="A23" s="19"/>
      <c r="B23" s="19"/>
      <c r="C23" s="19"/>
      <c r="D23" s="36"/>
      <c r="E23" s="23"/>
    </row>
    <row r="24" spans="1:5" ht="17.100000000000001" customHeight="1" x14ac:dyDescent="0.25">
      <c r="A24" s="187" t="s">
        <v>66</v>
      </c>
      <c r="B24" s="187"/>
      <c r="C24" s="187"/>
      <c r="D24" s="187"/>
      <c r="E24" s="187"/>
    </row>
    <row r="25" spans="1:5" s="38" customFormat="1" ht="17.100000000000001" customHeight="1" x14ac:dyDescent="0.25">
      <c r="A25" s="33">
        <v>1</v>
      </c>
      <c r="B25" s="205" t="s">
        <v>67</v>
      </c>
      <c r="C25" s="205"/>
      <c r="D25" s="29" t="s">
        <v>68</v>
      </c>
      <c r="E25" s="29" t="s">
        <v>69</v>
      </c>
    </row>
    <row r="26" spans="1:5" s="38" customFormat="1" ht="17.100000000000001" customHeight="1" x14ac:dyDescent="0.25">
      <c r="A26" s="30" t="s">
        <v>39</v>
      </c>
      <c r="B26" s="173" t="s">
        <v>70</v>
      </c>
      <c r="C26" s="174"/>
      <c r="D26" s="10"/>
      <c r="E26" s="8"/>
    </row>
    <row r="27" spans="1:5" s="38" customFormat="1" ht="17.100000000000001" customHeight="1" x14ac:dyDescent="0.25">
      <c r="A27" s="30" t="s">
        <v>41</v>
      </c>
      <c r="B27" s="173" t="s">
        <v>71</v>
      </c>
      <c r="C27" s="174"/>
      <c r="D27" s="10"/>
      <c r="E27" s="8"/>
    </row>
    <row r="28" spans="1:5" s="38" customFormat="1" ht="17.100000000000001" customHeight="1" x14ac:dyDescent="0.25">
      <c r="A28" s="30" t="s">
        <v>44</v>
      </c>
      <c r="B28" s="173" t="s">
        <v>72</v>
      </c>
      <c r="C28" s="174"/>
      <c r="D28" s="10"/>
      <c r="E28" s="8"/>
    </row>
    <row r="29" spans="1:5" s="38" customFormat="1" ht="17.100000000000001" customHeight="1" x14ac:dyDescent="0.25">
      <c r="A29" s="30" t="s">
        <v>46</v>
      </c>
      <c r="B29" s="173" t="s">
        <v>73</v>
      </c>
      <c r="C29" s="174"/>
      <c r="D29" s="10"/>
      <c r="E29" s="8"/>
    </row>
    <row r="30" spans="1:5" s="38" customFormat="1" ht="17.100000000000001" customHeight="1" x14ac:dyDescent="0.25">
      <c r="A30" s="30" t="s">
        <v>63</v>
      </c>
      <c r="B30" s="173" t="s">
        <v>74</v>
      </c>
      <c r="C30" s="174"/>
      <c r="D30" s="10"/>
      <c r="E30" s="8"/>
    </row>
    <row r="31" spans="1:5" s="38" customFormat="1" ht="17.100000000000001" customHeight="1" x14ac:dyDescent="0.25">
      <c r="A31" s="30" t="s">
        <v>75</v>
      </c>
      <c r="B31" s="173" t="s">
        <v>76</v>
      </c>
      <c r="C31" s="174"/>
      <c r="D31" s="10"/>
      <c r="E31" s="8"/>
    </row>
    <row r="32" spans="1:5" s="38" customFormat="1" ht="17.100000000000001" customHeight="1" x14ac:dyDescent="0.25">
      <c r="A32" s="30" t="s">
        <v>77</v>
      </c>
      <c r="B32" s="173" t="s">
        <v>78</v>
      </c>
      <c r="C32" s="174"/>
      <c r="D32" s="10"/>
      <c r="E32" s="8"/>
    </row>
    <row r="33" spans="1:5" s="38" customFormat="1" ht="17.100000000000001" customHeight="1" x14ac:dyDescent="0.25">
      <c r="A33" s="30" t="s">
        <v>79</v>
      </c>
      <c r="B33" s="173" t="s">
        <v>80</v>
      </c>
      <c r="C33" s="174"/>
      <c r="D33" s="10"/>
      <c r="E33" s="8"/>
    </row>
    <row r="34" spans="1:5" s="38" customFormat="1" ht="17.100000000000001" customHeight="1" x14ac:dyDescent="0.25">
      <c r="A34" s="168" t="s">
        <v>81</v>
      </c>
      <c r="B34" s="179"/>
      <c r="C34" s="179"/>
      <c r="D34" s="179"/>
      <c r="E34" s="12">
        <f>ROUND(SUM(E26:E33),2)</f>
        <v>0</v>
      </c>
    </row>
    <row r="35" spans="1:5" ht="17.100000000000001" customHeight="1" x14ac:dyDescent="0.25">
      <c r="A35" s="19"/>
      <c r="B35" s="19"/>
      <c r="C35" s="19"/>
      <c r="D35" s="36"/>
      <c r="E35" s="23"/>
    </row>
    <row r="36" spans="1:5" ht="17.100000000000001" customHeight="1" x14ac:dyDescent="0.25">
      <c r="A36" s="187" t="s">
        <v>82</v>
      </c>
      <c r="B36" s="187"/>
      <c r="C36" s="187"/>
      <c r="D36" s="187"/>
      <c r="E36" s="187"/>
    </row>
    <row r="37" spans="1:5" ht="17.100000000000001" customHeight="1" x14ac:dyDescent="0.25">
      <c r="A37" s="13" t="s">
        <v>83</v>
      </c>
      <c r="B37" s="188" t="s">
        <v>84</v>
      </c>
      <c r="C37" s="189"/>
      <c r="D37" s="13" t="s">
        <v>85</v>
      </c>
      <c r="E37" s="14" t="s">
        <v>86</v>
      </c>
    </row>
    <row r="38" spans="1:5" ht="17.100000000000001" customHeight="1" x14ac:dyDescent="0.25">
      <c r="A38" s="30" t="s">
        <v>39</v>
      </c>
      <c r="B38" s="173" t="s">
        <v>87</v>
      </c>
      <c r="C38" s="174"/>
      <c r="D38" s="10"/>
      <c r="E38" s="8"/>
    </row>
    <row r="39" spans="1:5" ht="17.100000000000001" customHeight="1" x14ac:dyDescent="0.25">
      <c r="A39" s="30" t="s">
        <v>41</v>
      </c>
      <c r="B39" s="173" t="s">
        <v>88</v>
      </c>
      <c r="C39" s="174"/>
      <c r="D39" s="10"/>
      <c r="E39" s="8"/>
    </row>
    <row r="40" spans="1:5" ht="17.100000000000001" customHeight="1" x14ac:dyDescent="0.25">
      <c r="A40" s="202" t="s">
        <v>89</v>
      </c>
      <c r="B40" s="203"/>
      <c r="C40" s="204"/>
      <c r="D40" s="17">
        <f>SUM(D38:D39)</f>
        <v>0</v>
      </c>
      <c r="E40" s="32">
        <f>SUM(E38:E39)</f>
        <v>0</v>
      </c>
    </row>
    <row r="41" spans="1:5" ht="17.100000000000001" customHeight="1" x14ac:dyDescent="0.25">
      <c r="A41" s="30" t="s">
        <v>44</v>
      </c>
      <c r="B41" s="173" t="s">
        <v>90</v>
      </c>
      <c r="C41" s="174"/>
      <c r="D41" s="10"/>
      <c r="E41" s="8"/>
    </row>
    <row r="42" spans="1:5" ht="17.100000000000001" customHeight="1" x14ac:dyDescent="0.25">
      <c r="A42" s="198" t="s">
        <v>91</v>
      </c>
      <c r="B42" s="199"/>
      <c r="C42" s="199"/>
      <c r="D42" s="16">
        <f t="shared" ref="D42" si="0">D40+D41</f>
        <v>0</v>
      </c>
      <c r="E42" s="14">
        <f>ROUND(SUM(E40:E41),2)</f>
        <v>0</v>
      </c>
    </row>
    <row r="43" spans="1:5" ht="17.100000000000001" customHeight="1" x14ac:dyDescent="0.25">
      <c r="A43" s="37"/>
      <c r="B43" s="37"/>
      <c r="C43" s="37"/>
      <c r="D43" s="37"/>
      <c r="E43" s="37"/>
    </row>
    <row r="44" spans="1:5" ht="17.100000000000001" customHeight="1" x14ac:dyDescent="0.25">
      <c r="A44" s="187" t="s">
        <v>92</v>
      </c>
      <c r="B44" s="187"/>
      <c r="C44" s="187"/>
      <c r="D44" s="187"/>
      <c r="E44" s="187"/>
    </row>
    <row r="45" spans="1:5" ht="17.100000000000001" customHeight="1" x14ac:dyDescent="0.25">
      <c r="A45" s="13" t="s">
        <v>93</v>
      </c>
      <c r="B45" s="188" t="s">
        <v>94</v>
      </c>
      <c r="C45" s="189"/>
      <c r="D45" s="13" t="s">
        <v>85</v>
      </c>
      <c r="E45" s="14" t="s">
        <v>95</v>
      </c>
    </row>
    <row r="46" spans="1:5" ht="17.100000000000001" customHeight="1" x14ac:dyDescent="0.25">
      <c r="A46" s="30" t="s">
        <v>39</v>
      </c>
      <c r="B46" s="173" t="s">
        <v>96</v>
      </c>
      <c r="C46" s="174"/>
      <c r="D46" s="10"/>
      <c r="E46" s="8"/>
    </row>
    <row r="47" spans="1:5" ht="17.100000000000001" customHeight="1" x14ac:dyDescent="0.25">
      <c r="A47" s="30" t="s">
        <v>41</v>
      </c>
      <c r="B47" s="173" t="s">
        <v>97</v>
      </c>
      <c r="C47" s="174"/>
      <c r="D47" s="10"/>
      <c r="E47" s="8"/>
    </row>
    <row r="48" spans="1:5" x14ac:dyDescent="0.25">
      <c r="A48" s="30" t="s">
        <v>44</v>
      </c>
      <c r="B48" s="173" t="s">
        <v>98</v>
      </c>
      <c r="C48" s="174"/>
      <c r="D48" s="15"/>
      <c r="E48" s="8"/>
    </row>
    <row r="49" spans="1:5" ht="17.100000000000001" customHeight="1" x14ac:dyDescent="0.25">
      <c r="A49" s="30" t="s">
        <v>46</v>
      </c>
      <c r="B49" s="173" t="s">
        <v>99</v>
      </c>
      <c r="C49" s="174"/>
      <c r="D49" s="10"/>
      <c r="E49" s="8"/>
    </row>
    <row r="50" spans="1:5" ht="17.100000000000001" customHeight="1" x14ac:dyDescent="0.25">
      <c r="A50" s="30" t="s">
        <v>63</v>
      </c>
      <c r="B50" s="173" t="s">
        <v>100</v>
      </c>
      <c r="C50" s="174"/>
      <c r="D50" s="10"/>
      <c r="E50" s="8"/>
    </row>
    <row r="51" spans="1:5" ht="17.100000000000001" customHeight="1" x14ac:dyDescent="0.25">
      <c r="A51" s="30" t="s">
        <v>75</v>
      </c>
      <c r="B51" s="173" t="s">
        <v>101</v>
      </c>
      <c r="C51" s="174"/>
      <c r="D51" s="10"/>
      <c r="E51" s="8"/>
    </row>
    <row r="52" spans="1:5" ht="17.100000000000001" customHeight="1" x14ac:dyDescent="0.25">
      <c r="A52" s="30" t="s">
        <v>77</v>
      </c>
      <c r="B52" s="173" t="s">
        <v>102</v>
      </c>
      <c r="C52" s="174"/>
      <c r="D52" s="10"/>
      <c r="E52" s="8"/>
    </row>
    <row r="53" spans="1:5" ht="17.100000000000001" customHeight="1" x14ac:dyDescent="0.25">
      <c r="A53" s="30" t="s">
        <v>79</v>
      </c>
      <c r="B53" s="173" t="s">
        <v>103</v>
      </c>
      <c r="C53" s="174"/>
      <c r="D53" s="10"/>
      <c r="E53" s="8"/>
    </row>
    <row r="54" spans="1:5" ht="17.100000000000001" customHeight="1" x14ac:dyDescent="0.25">
      <c r="A54" s="198" t="s">
        <v>104</v>
      </c>
      <c r="B54" s="199"/>
      <c r="C54" s="199"/>
      <c r="D54" s="16">
        <f>SUM(D46:D53)</f>
        <v>0</v>
      </c>
      <c r="E54" s="12">
        <f>ROUND(SUM(E46:E53),2)</f>
        <v>0</v>
      </c>
    </row>
    <row r="55" spans="1:5" ht="17.100000000000001" hidden="1" customHeight="1" x14ac:dyDescent="0.25">
      <c r="A55" s="201" t="s">
        <v>105</v>
      </c>
      <c r="B55" s="201"/>
      <c r="C55" s="201"/>
      <c r="D55" s="201"/>
      <c r="E55" s="201"/>
    </row>
    <row r="56" spans="1:5" ht="17.100000000000001" customHeight="1" x14ac:dyDescent="0.25">
      <c r="A56" s="20"/>
      <c r="B56" s="20"/>
      <c r="C56" s="20"/>
      <c r="D56" s="20"/>
      <c r="E56" s="20"/>
    </row>
    <row r="57" spans="1:5" ht="17.100000000000001" customHeight="1" x14ac:dyDescent="0.25">
      <c r="A57" s="187" t="s">
        <v>106</v>
      </c>
      <c r="B57" s="187"/>
      <c r="C57" s="187"/>
      <c r="D57" s="187"/>
      <c r="E57" s="187"/>
    </row>
    <row r="58" spans="1:5" s="38" customFormat="1" ht="17.100000000000001" customHeight="1" x14ac:dyDescent="0.25">
      <c r="A58" s="13" t="s">
        <v>107</v>
      </c>
      <c r="B58" s="42" t="s">
        <v>108</v>
      </c>
      <c r="C58" s="13" t="s">
        <v>109</v>
      </c>
      <c r="D58" s="13" t="s">
        <v>110</v>
      </c>
      <c r="E58" s="14" t="s">
        <v>86</v>
      </c>
    </row>
    <row r="59" spans="1:5" s="38" customFormat="1" ht="17.100000000000001" customHeight="1" x14ac:dyDescent="0.25">
      <c r="A59" s="30" t="s">
        <v>39</v>
      </c>
      <c r="B59" s="48" t="s">
        <v>111</v>
      </c>
      <c r="C59" s="30"/>
      <c r="D59" s="11"/>
      <c r="E59" s="8"/>
    </row>
    <row r="60" spans="1:5" ht="17.100000000000001" customHeight="1" x14ac:dyDescent="0.25">
      <c r="A60" s="30" t="s">
        <v>41</v>
      </c>
      <c r="B60" s="48" t="s">
        <v>112</v>
      </c>
      <c r="C60" s="30"/>
      <c r="D60" s="11"/>
      <c r="E60" s="8"/>
    </row>
    <row r="61" spans="1:5" ht="17.100000000000001" customHeight="1" x14ac:dyDescent="0.25">
      <c r="A61" s="30" t="s">
        <v>44</v>
      </c>
      <c r="B61" s="48" t="s">
        <v>113</v>
      </c>
      <c r="C61" s="30"/>
      <c r="D61" s="11"/>
      <c r="E61" s="8"/>
    </row>
    <row r="62" spans="1:5" ht="17.100000000000001" customHeight="1" x14ac:dyDescent="0.25">
      <c r="A62" s="30" t="s">
        <v>46</v>
      </c>
      <c r="B62" s="173" t="s">
        <v>114</v>
      </c>
      <c r="C62" s="183"/>
      <c r="D62" s="49"/>
      <c r="E62" s="8"/>
    </row>
    <row r="63" spans="1:5" ht="17.100000000000001" customHeight="1" x14ac:dyDescent="0.25">
      <c r="A63" s="30" t="s">
        <v>63</v>
      </c>
      <c r="B63" s="173" t="s">
        <v>115</v>
      </c>
      <c r="C63" s="183"/>
      <c r="D63" s="49"/>
      <c r="E63" s="8"/>
    </row>
    <row r="64" spans="1:5" ht="17.100000000000001" customHeight="1" x14ac:dyDescent="0.25">
      <c r="A64" s="30" t="s">
        <v>75</v>
      </c>
      <c r="B64" s="173" t="s">
        <v>116</v>
      </c>
      <c r="C64" s="183"/>
      <c r="D64" s="49"/>
      <c r="E64" s="8"/>
    </row>
    <row r="65" spans="1:5" ht="17.100000000000001" customHeight="1" x14ac:dyDescent="0.25">
      <c r="A65" s="30" t="s">
        <v>77</v>
      </c>
      <c r="B65" s="173" t="s">
        <v>117</v>
      </c>
      <c r="C65" s="183"/>
      <c r="D65" s="49"/>
      <c r="E65" s="8"/>
    </row>
    <row r="66" spans="1:5" ht="17.100000000000001" customHeight="1" x14ac:dyDescent="0.25">
      <c r="A66" s="30" t="s">
        <v>79</v>
      </c>
      <c r="B66" s="173" t="s">
        <v>118</v>
      </c>
      <c r="C66" s="183"/>
      <c r="D66" s="49"/>
      <c r="E66" s="8"/>
    </row>
    <row r="67" spans="1:5" ht="17.100000000000001" customHeight="1" x14ac:dyDescent="0.25">
      <c r="A67" s="198" t="s">
        <v>119</v>
      </c>
      <c r="B67" s="199"/>
      <c r="C67" s="199"/>
      <c r="D67" s="199"/>
      <c r="E67" s="12">
        <f>ROUND(SUM(E59:E66),2)</f>
        <v>0</v>
      </c>
    </row>
    <row r="68" spans="1:5" ht="17.100000000000001" customHeight="1" x14ac:dyDescent="0.25">
      <c r="A68" s="24"/>
      <c r="B68" s="24"/>
      <c r="C68" s="24"/>
      <c r="D68" s="24"/>
      <c r="E68" s="25"/>
    </row>
    <row r="69" spans="1:5" ht="17.100000000000001" customHeight="1" x14ac:dyDescent="0.25">
      <c r="A69" s="196" t="s">
        <v>120</v>
      </c>
      <c r="B69" s="196"/>
      <c r="C69" s="196"/>
      <c r="D69" s="196"/>
      <c r="E69" s="196"/>
    </row>
    <row r="70" spans="1:5" ht="17.100000000000001" customHeight="1" x14ac:dyDescent="0.25">
      <c r="A70" s="200" t="s">
        <v>121</v>
      </c>
      <c r="B70" s="200"/>
      <c r="C70" s="200"/>
      <c r="D70" s="200"/>
      <c r="E70" s="14" t="s">
        <v>95</v>
      </c>
    </row>
    <row r="71" spans="1:5" ht="17.100000000000001" customHeight="1" x14ac:dyDescent="0.25">
      <c r="A71" s="33" t="s">
        <v>83</v>
      </c>
      <c r="B71" s="197" t="s">
        <v>122</v>
      </c>
      <c r="C71" s="197"/>
      <c r="D71" s="197"/>
      <c r="E71" s="11">
        <f>E42</f>
        <v>0</v>
      </c>
    </row>
    <row r="72" spans="1:5" ht="17.100000000000001" customHeight="1" x14ac:dyDescent="0.25">
      <c r="A72" s="33" t="s">
        <v>93</v>
      </c>
      <c r="B72" s="197" t="s">
        <v>123</v>
      </c>
      <c r="C72" s="197"/>
      <c r="D72" s="197"/>
      <c r="E72" s="11">
        <f>E54</f>
        <v>0</v>
      </c>
    </row>
    <row r="73" spans="1:5" ht="17.100000000000001" customHeight="1" x14ac:dyDescent="0.25">
      <c r="A73" s="33" t="s">
        <v>107</v>
      </c>
      <c r="B73" s="197" t="s">
        <v>124</v>
      </c>
      <c r="C73" s="197"/>
      <c r="D73" s="197"/>
      <c r="E73" s="11">
        <f>E67</f>
        <v>0</v>
      </c>
    </row>
    <row r="74" spans="1:5" ht="17.100000000000001" customHeight="1" x14ac:dyDescent="0.25">
      <c r="A74" s="168" t="s">
        <v>125</v>
      </c>
      <c r="B74" s="179"/>
      <c r="C74" s="179"/>
      <c r="D74" s="169"/>
      <c r="E74" s="51">
        <f>ROUND(SUM(E71:E73),2)</f>
        <v>0</v>
      </c>
    </row>
    <row r="75" spans="1:5" ht="17.100000000000001" customHeight="1" x14ac:dyDescent="0.25">
      <c r="A75" s="37"/>
      <c r="B75" s="37"/>
      <c r="C75" s="37"/>
      <c r="D75" s="37"/>
      <c r="E75" s="37"/>
    </row>
    <row r="76" spans="1:5" ht="17.100000000000001" customHeight="1" x14ac:dyDescent="0.25">
      <c r="A76" s="187" t="s">
        <v>126</v>
      </c>
      <c r="B76" s="187"/>
      <c r="C76" s="187"/>
      <c r="D76" s="187"/>
      <c r="E76" s="187"/>
    </row>
    <row r="77" spans="1:5" ht="17.100000000000001" customHeight="1" x14ac:dyDescent="0.25">
      <c r="A77" s="13">
        <v>3</v>
      </c>
      <c r="B77" s="188" t="s">
        <v>127</v>
      </c>
      <c r="C77" s="189"/>
      <c r="D77" s="13" t="s">
        <v>85</v>
      </c>
      <c r="E77" s="14" t="s">
        <v>95</v>
      </c>
    </row>
    <row r="78" spans="1:5" ht="17.100000000000001" customHeight="1" x14ac:dyDescent="0.25">
      <c r="A78" s="30" t="s">
        <v>39</v>
      </c>
      <c r="B78" s="173" t="s">
        <v>128</v>
      </c>
      <c r="C78" s="174"/>
      <c r="D78" s="10"/>
      <c r="E78" s="8"/>
    </row>
    <row r="79" spans="1:5" ht="17.100000000000001" customHeight="1" x14ac:dyDescent="0.25">
      <c r="A79" s="30" t="s">
        <v>41</v>
      </c>
      <c r="B79" s="173" t="s">
        <v>129</v>
      </c>
      <c r="C79" s="174"/>
      <c r="D79" s="10"/>
      <c r="E79" s="8"/>
    </row>
    <row r="80" spans="1:5" ht="17.100000000000001" customHeight="1" x14ac:dyDescent="0.25">
      <c r="A80" s="30" t="s">
        <v>44</v>
      </c>
      <c r="B80" s="173" t="s">
        <v>130</v>
      </c>
      <c r="C80" s="174"/>
      <c r="D80" s="10"/>
      <c r="E80" s="8"/>
    </row>
    <row r="81" spans="1:5" ht="17.100000000000001" customHeight="1" x14ac:dyDescent="0.25">
      <c r="A81" s="30" t="s">
        <v>46</v>
      </c>
      <c r="B81" s="173" t="s">
        <v>131</v>
      </c>
      <c r="C81" s="174"/>
      <c r="D81" s="10"/>
      <c r="E81" s="8"/>
    </row>
    <row r="82" spans="1:5" ht="17.100000000000001" customHeight="1" x14ac:dyDescent="0.25">
      <c r="A82" s="30" t="s">
        <v>63</v>
      </c>
      <c r="B82" s="173" t="s">
        <v>132</v>
      </c>
      <c r="C82" s="174"/>
      <c r="D82" s="10"/>
      <c r="E82" s="8"/>
    </row>
    <row r="83" spans="1:5" ht="17.100000000000001" customHeight="1" x14ac:dyDescent="0.25">
      <c r="A83" s="30" t="s">
        <v>75</v>
      </c>
      <c r="B83" s="173" t="s">
        <v>133</v>
      </c>
      <c r="C83" s="174"/>
      <c r="D83" s="15"/>
      <c r="E83" s="8"/>
    </row>
    <row r="84" spans="1:5" ht="17.100000000000001" customHeight="1" x14ac:dyDescent="0.25">
      <c r="A84" s="168" t="s">
        <v>134</v>
      </c>
      <c r="B84" s="179"/>
      <c r="C84" s="179"/>
      <c r="D84" s="16">
        <f t="shared" ref="D84" si="1">SUM(D78:D83)</f>
        <v>0</v>
      </c>
      <c r="E84" s="12">
        <f>ROUND(SUM(E78:E83),2)</f>
        <v>0</v>
      </c>
    </row>
    <row r="85" spans="1:5" ht="17.100000000000001" customHeight="1" x14ac:dyDescent="0.25">
      <c r="A85" s="31"/>
      <c r="B85" s="31"/>
      <c r="C85" s="31"/>
      <c r="D85" s="26"/>
      <c r="E85" s="25"/>
    </row>
    <row r="86" spans="1:5" ht="17.100000000000001" customHeight="1" x14ac:dyDescent="0.25">
      <c r="A86" s="196" t="s">
        <v>135</v>
      </c>
      <c r="B86" s="196"/>
      <c r="C86" s="196"/>
      <c r="D86" s="196"/>
      <c r="E86" s="196"/>
    </row>
    <row r="87" spans="1:5" ht="17.100000000000001" customHeight="1" x14ac:dyDescent="0.25">
      <c r="A87" s="187" t="s">
        <v>136</v>
      </c>
      <c r="B87" s="187"/>
      <c r="C87" s="187"/>
      <c r="D87" s="187"/>
      <c r="E87" s="187"/>
    </row>
    <row r="88" spans="1:5" ht="17.100000000000001" customHeight="1" x14ac:dyDescent="0.25">
      <c r="A88" s="13" t="s">
        <v>137</v>
      </c>
      <c r="B88" s="188" t="s">
        <v>138</v>
      </c>
      <c r="C88" s="189"/>
      <c r="D88" s="13" t="s">
        <v>85</v>
      </c>
      <c r="E88" s="14" t="s">
        <v>95</v>
      </c>
    </row>
    <row r="89" spans="1:5" ht="17.100000000000001" customHeight="1" x14ac:dyDescent="0.25">
      <c r="A89" s="30" t="s">
        <v>39</v>
      </c>
      <c r="B89" s="173" t="s">
        <v>139</v>
      </c>
      <c r="C89" s="174"/>
      <c r="D89" s="10"/>
      <c r="E89" s="8"/>
    </row>
    <row r="90" spans="1:5" ht="17.100000000000001" customHeight="1" x14ac:dyDescent="0.25">
      <c r="A90" s="30" t="s">
        <v>41</v>
      </c>
      <c r="B90" s="173" t="s">
        <v>140</v>
      </c>
      <c r="C90" s="174"/>
      <c r="D90" s="10"/>
      <c r="E90" s="8"/>
    </row>
    <row r="91" spans="1:5" ht="17.100000000000001" customHeight="1" x14ac:dyDescent="0.25">
      <c r="A91" s="30" t="s">
        <v>44</v>
      </c>
      <c r="B91" s="173" t="s">
        <v>141</v>
      </c>
      <c r="C91" s="174"/>
      <c r="D91" s="10"/>
      <c r="E91" s="8"/>
    </row>
    <row r="92" spans="1:5" ht="17.100000000000001" customHeight="1" x14ac:dyDescent="0.25">
      <c r="A92" s="30" t="s">
        <v>63</v>
      </c>
      <c r="B92" s="173" t="s">
        <v>142</v>
      </c>
      <c r="C92" s="174"/>
      <c r="D92" s="10"/>
      <c r="E92" s="8"/>
    </row>
    <row r="93" spans="1:5" ht="17.100000000000001" customHeight="1" x14ac:dyDescent="0.25">
      <c r="A93" s="30" t="s">
        <v>39</v>
      </c>
      <c r="B93" s="173" t="s">
        <v>143</v>
      </c>
      <c r="C93" s="174"/>
      <c r="D93" s="10"/>
      <c r="E93" s="8"/>
    </row>
    <row r="94" spans="1:5" ht="17.100000000000001" customHeight="1" x14ac:dyDescent="0.25">
      <c r="A94" s="30" t="s">
        <v>75</v>
      </c>
      <c r="B94" s="173" t="s">
        <v>144</v>
      </c>
      <c r="C94" s="174"/>
      <c r="D94" s="15"/>
      <c r="E94" s="8"/>
    </row>
    <row r="95" spans="1:5" ht="17.100000000000001" customHeight="1" x14ac:dyDescent="0.25">
      <c r="A95" s="168" t="s">
        <v>145</v>
      </c>
      <c r="B95" s="179"/>
      <c r="C95" s="169"/>
      <c r="D95" s="50">
        <f>SUM(D89:D94)</f>
        <v>0</v>
      </c>
      <c r="E95" s="14">
        <f>ROUND(SUM(E89:E94),2)</f>
        <v>0</v>
      </c>
    </row>
    <row r="96" spans="1:5" ht="17.100000000000001" customHeight="1" x14ac:dyDescent="0.25">
      <c r="A96" s="31"/>
      <c r="B96" s="31"/>
      <c r="C96" s="31"/>
      <c r="D96" s="26"/>
      <c r="E96" s="25"/>
    </row>
    <row r="97" spans="1:5" ht="17.100000000000001" customHeight="1" x14ac:dyDescent="0.25">
      <c r="A97" s="196" t="s">
        <v>146</v>
      </c>
      <c r="B97" s="196"/>
      <c r="C97" s="196"/>
      <c r="D97" s="196"/>
      <c r="E97" s="196"/>
    </row>
    <row r="98" spans="1:5" ht="17.100000000000001" customHeight="1" x14ac:dyDescent="0.25">
      <c r="A98" s="13" t="s">
        <v>147</v>
      </c>
      <c r="B98" s="188" t="s">
        <v>148</v>
      </c>
      <c r="C98" s="189"/>
      <c r="D98" s="13" t="s">
        <v>68</v>
      </c>
      <c r="E98" s="14" t="s">
        <v>86</v>
      </c>
    </row>
    <row r="99" spans="1:5" ht="17.100000000000001" customHeight="1" x14ac:dyDescent="0.25">
      <c r="A99" s="33" t="s">
        <v>39</v>
      </c>
      <c r="B99" s="197" t="s">
        <v>149</v>
      </c>
      <c r="C99" s="197"/>
      <c r="D99" s="50"/>
      <c r="E99" s="109"/>
    </row>
    <row r="100" spans="1:5" ht="17.100000000000001" customHeight="1" x14ac:dyDescent="0.25">
      <c r="A100" s="168" t="s">
        <v>150</v>
      </c>
      <c r="B100" s="179"/>
      <c r="C100" s="169"/>
      <c r="D100" s="50">
        <v>0</v>
      </c>
      <c r="E100" s="14">
        <f>E99</f>
        <v>0</v>
      </c>
    </row>
    <row r="101" spans="1:5" ht="17.100000000000001" customHeight="1" x14ac:dyDescent="0.25">
      <c r="A101" s="37"/>
      <c r="B101" s="37"/>
      <c r="C101" s="37"/>
      <c r="D101" s="37"/>
      <c r="E101" s="37"/>
    </row>
    <row r="102" spans="1:5" ht="17.100000000000001" customHeight="1" x14ac:dyDescent="0.25">
      <c r="A102" s="187" t="s">
        <v>151</v>
      </c>
      <c r="B102" s="187"/>
      <c r="C102" s="187"/>
      <c r="D102" s="187"/>
      <c r="E102" s="187"/>
    </row>
    <row r="103" spans="1:5" ht="17.100000000000001" customHeight="1" x14ac:dyDescent="0.25">
      <c r="A103" s="13">
        <v>4</v>
      </c>
      <c r="B103" s="168" t="s">
        <v>152</v>
      </c>
      <c r="C103" s="179"/>
      <c r="D103" s="169"/>
      <c r="E103" s="14" t="s">
        <v>95</v>
      </c>
    </row>
    <row r="104" spans="1:5" ht="17.100000000000001" customHeight="1" x14ac:dyDescent="0.25">
      <c r="A104" s="30" t="s">
        <v>153</v>
      </c>
      <c r="B104" s="173" t="s">
        <v>154</v>
      </c>
      <c r="C104" s="183"/>
      <c r="D104" s="174"/>
      <c r="E104" s="8">
        <f>E95</f>
        <v>0</v>
      </c>
    </row>
    <row r="105" spans="1:5" ht="17.100000000000001" customHeight="1" x14ac:dyDescent="0.25">
      <c r="A105" s="30" t="s">
        <v>147</v>
      </c>
      <c r="B105" s="173" t="s">
        <v>148</v>
      </c>
      <c r="C105" s="183"/>
      <c r="D105" s="174"/>
      <c r="E105" s="8">
        <f>E100</f>
        <v>0</v>
      </c>
    </row>
    <row r="106" spans="1:5" ht="17.100000000000001" customHeight="1" x14ac:dyDescent="0.25">
      <c r="A106" s="168" t="s">
        <v>155</v>
      </c>
      <c r="B106" s="179"/>
      <c r="C106" s="179"/>
      <c r="D106" s="179"/>
      <c r="E106" s="12">
        <f>ROUND(SUM(E104:E105),2)</f>
        <v>0</v>
      </c>
    </row>
    <row r="108" spans="1:5" ht="17.100000000000001" customHeight="1" x14ac:dyDescent="0.25">
      <c r="A108" s="187" t="s">
        <v>156</v>
      </c>
      <c r="B108" s="187"/>
      <c r="C108" s="187"/>
      <c r="D108" s="187"/>
      <c r="E108" s="187"/>
    </row>
    <row r="109" spans="1:5" ht="17.100000000000001" customHeight="1" x14ac:dyDescent="0.25">
      <c r="A109" s="33">
        <v>3</v>
      </c>
      <c r="B109" s="192" t="s">
        <v>157</v>
      </c>
      <c r="C109" s="194"/>
      <c r="D109" s="193"/>
      <c r="E109" s="32" t="s">
        <v>86</v>
      </c>
    </row>
    <row r="110" spans="1:5" ht="17.100000000000001" customHeight="1" x14ac:dyDescent="0.25">
      <c r="A110" s="30" t="s">
        <v>39</v>
      </c>
      <c r="B110" s="173" t="s">
        <v>158</v>
      </c>
      <c r="C110" s="183"/>
      <c r="D110" s="174"/>
      <c r="E110" s="8">
        <f>'Softwares e Hardware'!G11</f>
        <v>0</v>
      </c>
    </row>
    <row r="111" spans="1:5" ht="17.100000000000001" customHeight="1" x14ac:dyDescent="0.25">
      <c r="A111" s="30" t="s">
        <v>41</v>
      </c>
      <c r="B111" s="173" t="s">
        <v>159</v>
      </c>
      <c r="C111" s="183"/>
      <c r="D111" s="174"/>
      <c r="E111" s="8">
        <f>'Softwares e Hardware'!G24</f>
        <v>0</v>
      </c>
    </row>
    <row r="112" spans="1:5" ht="17.100000000000001" customHeight="1" x14ac:dyDescent="0.25">
      <c r="A112" s="30" t="s">
        <v>44</v>
      </c>
      <c r="B112" s="46" t="s">
        <v>160</v>
      </c>
      <c r="C112" s="46"/>
      <c r="D112" s="46"/>
      <c r="E112" s="8"/>
    </row>
    <row r="113" spans="1:7" ht="17.100000000000001" customHeight="1" x14ac:dyDescent="0.25">
      <c r="A113" s="168" t="s">
        <v>161</v>
      </c>
      <c r="B113" s="179"/>
      <c r="C113" s="179"/>
      <c r="D113" s="179"/>
      <c r="E113" s="12">
        <f>ROUND(SUM(E110:E112),2)</f>
        <v>0</v>
      </c>
    </row>
    <row r="114" spans="1:7" ht="17.100000000000001" customHeight="1" x14ac:dyDescent="0.25">
      <c r="A114" s="24"/>
      <c r="B114" s="24"/>
      <c r="C114" s="24"/>
      <c r="D114" s="24"/>
      <c r="E114" s="25"/>
    </row>
    <row r="115" spans="1:7" ht="17.100000000000001" customHeight="1" x14ac:dyDescent="0.25">
      <c r="A115" s="195" t="s">
        <v>162</v>
      </c>
      <c r="B115" s="195"/>
      <c r="C115" s="195"/>
      <c r="D115" s="195"/>
      <c r="E115" s="101">
        <f>ROUND(E34+E74+E84+E106+E113,2)</f>
        <v>0</v>
      </c>
    </row>
    <row r="116" spans="1:7" ht="17.100000000000001" customHeight="1" x14ac:dyDescent="0.25">
      <c r="A116" s="37"/>
      <c r="B116" s="37"/>
      <c r="C116" s="37"/>
      <c r="D116" s="37"/>
      <c r="E116" s="37"/>
    </row>
    <row r="117" spans="1:7" x14ac:dyDescent="0.25">
      <c r="A117" s="187" t="s">
        <v>163</v>
      </c>
      <c r="B117" s="187"/>
      <c r="C117" s="187"/>
      <c r="D117" s="187"/>
      <c r="E117" s="187"/>
    </row>
    <row r="118" spans="1:7" ht="17.100000000000001" customHeight="1" x14ac:dyDescent="0.25">
      <c r="A118" s="13">
        <v>5</v>
      </c>
      <c r="B118" s="188"/>
      <c r="C118" s="189"/>
      <c r="D118" s="13" t="s">
        <v>85</v>
      </c>
      <c r="E118" s="14" t="s">
        <v>95</v>
      </c>
    </row>
    <row r="119" spans="1:7" x14ac:dyDescent="0.25">
      <c r="A119" s="30" t="s">
        <v>39</v>
      </c>
      <c r="B119" s="190" t="s">
        <v>164</v>
      </c>
      <c r="C119" s="191"/>
      <c r="D119" s="17"/>
      <c r="E119" s="32"/>
    </row>
    <row r="120" spans="1:7" ht="17.100000000000001" customHeight="1" x14ac:dyDescent="0.25">
      <c r="A120" s="30" t="s">
        <v>41</v>
      </c>
      <c r="B120" s="192" t="s">
        <v>165</v>
      </c>
      <c r="C120" s="193"/>
      <c r="D120" s="28"/>
      <c r="E120" s="32"/>
    </row>
    <row r="121" spans="1:7" ht="17.100000000000001" customHeight="1" x14ac:dyDescent="0.25">
      <c r="A121" s="33" t="s">
        <v>44</v>
      </c>
      <c r="B121" s="184" t="s">
        <v>166</v>
      </c>
      <c r="C121" s="186"/>
      <c r="D121" s="17">
        <f>SUM(D122:D125)</f>
        <v>0</v>
      </c>
      <c r="E121" s="32">
        <f>D121*(E115+E119+E120)/(1-D121)</f>
        <v>0</v>
      </c>
    </row>
    <row r="122" spans="1:7" ht="17.100000000000001" customHeight="1" x14ac:dyDescent="0.25">
      <c r="A122" s="30" t="s">
        <v>167</v>
      </c>
      <c r="B122" s="173" t="s">
        <v>168</v>
      </c>
      <c r="C122" s="174"/>
      <c r="D122" s="10"/>
      <c r="E122" s="8"/>
      <c r="G122" s="56"/>
    </row>
    <row r="123" spans="1:7" ht="17.100000000000001" customHeight="1" x14ac:dyDescent="0.25">
      <c r="A123" s="30" t="s">
        <v>169</v>
      </c>
      <c r="B123" s="173" t="s">
        <v>170</v>
      </c>
      <c r="C123" s="174"/>
      <c r="D123" s="10"/>
      <c r="E123" s="8"/>
      <c r="G123" s="56"/>
    </row>
    <row r="124" spans="1:7" ht="17.100000000000001" customHeight="1" x14ac:dyDescent="0.25">
      <c r="A124" s="30" t="s">
        <v>171</v>
      </c>
      <c r="B124" s="173" t="s">
        <v>172</v>
      </c>
      <c r="C124" s="174"/>
      <c r="D124" s="10"/>
      <c r="E124" s="8"/>
    </row>
    <row r="125" spans="1:7" ht="17.100000000000001" customHeight="1" x14ac:dyDescent="0.25">
      <c r="A125" s="30" t="s">
        <v>173</v>
      </c>
      <c r="B125" s="173" t="s">
        <v>174</v>
      </c>
      <c r="C125" s="174"/>
      <c r="D125" s="10"/>
      <c r="E125" s="8"/>
    </row>
    <row r="126" spans="1:7" ht="17.100000000000001" customHeight="1" x14ac:dyDescent="0.25">
      <c r="A126" s="168" t="s">
        <v>175</v>
      </c>
      <c r="B126" s="179"/>
      <c r="C126" s="179"/>
      <c r="D126" s="179"/>
      <c r="E126" s="12">
        <f>ROUND(E119+E121+E120,2)</f>
        <v>0</v>
      </c>
    </row>
    <row r="128" spans="1:7" x14ac:dyDescent="0.25">
      <c r="A128" s="187" t="s">
        <v>176</v>
      </c>
      <c r="B128" s="187"/>
      <c r="C128" s="187"/>
      <c r="D128" s="187"/>
      <c r="E128" s="187"/>
    </row>
    <row r="129" spans="1:5" ht="17.100000000000001" customHeight="1" x14ac:dyDescent="0.25">
      <c r="A129" s="168" t="s">
        <v>177</v>
      </c>
      <c r="B129" s="179"/>
      <c r="C129" s="179"/>
      <c r="D129" s="169"/>
      <c r="E129" s="14" t="s">
        <v>95</v>
      </c>
    </row>
    <row r="130" spans="1:5" ht="17.100000000000001" customHeight="1" x14ac:dyDescent="0.25">
      <c r="A130" s="30" t="s">
        <v>39</v>
      </c>
      <c r="B130" s="173" t="s">
        <v>178</v>
      </c>
      <c r="C130" s="183"/>
      <c r="D130" s="174"/>
      <c r="E130" s="8">
        <f>E34</f>
        <v>0</v>
      </c>
    </row>
    <row r="131" spans="1:5" ht="17.100000000000001" customHeight="1" x14ac:dyDescent="0.25">
      <c r="A131" s="30" t="s">
        <v>41</v>
      </c>
      <c r="B131" s="173" t="s">
        <v>179</v>
      </c>
      <c r="C131" s="183"/>
      <c r="D131" s="174"/>
      <c r="E131" s="8">
        <f>E74</f>
        <v>0</v>
      </c>
    </row>
    <row r="132" spans="1:5" ht="17.100000000000001" customHeight="1" x14ac:dyDescent="0.25">
      <c r="A132" s="30" t="s">
        <v>44</v>
      </c>
      <c r="B132" s="173" t="s">
        <v>180</v>
      </c>
      <c r="C132" s="183"/>
      <c r="D132" s="174"/>
      <c r="E132" s="8">
        <f>E84</f>
        <v>0</v>
      </c>
    </row>
    <row r="133" spans="1:5" ht="17.100000000000001" customHeight="1" x14ac:dyDescent="0.25">
      <c r="A133" s="30" t="s">
        <v>46</v>
      </c>
      <c r="B133" s="173" t="s">
        <v>181</v>
      </c>
      <c r="C133" s="183"/>
      <c r="D133" s="174"/>
      <c r="E133" s="8">
        <f>E106</f>
        <v>0</v>
      </c>
    </row>
    <row r="134" spans="1:5" ht="17.100000000000001" customHeight="1" x14ac:dyDescent="0.25">
      <c r="A134" s="30" t="s">
        <v>63</v>
      </c>
      <c r="B134" s="173" t="s">
        <v>182</v>
      </c>
      <c r="C134" s="183"/>
      <c r="D134" s="174"/>
      <c r="E134" s="8">
        <f>E113</f>
        <v>0</v>
      </c>
    </row>
    <row r="135" spans="1:5" ht="17.100000000000001" customHeight="1" x14ac:dyDescent="0.25">
      <c r="A135" s="184" t="s">
        <v>89</v>
      </c>
      <c r="B135" s="185"/>
      <c r="C135" s="185"/>
      <c r="D135" s="186"/>
      <c r="E135" s="32">
        <f>SUM(E130:E134)</f>
        <v>0</v>
      </c>
    </row>
    <row r="136" spans="1:5" ht="17.100000000000001" customHeight="1" x14ac:dyDescent="0.25">
      <c r="A136" s="30" t="s">
        <v>75</v>
      </c>
      <c r="B136" s="173" t="s">
        <v>212</v>
      </c>
      <c r="C136" s="183"/>
      <c r="D136" s="174"/>
      <c r="E136" s="8">
        <f>E126</f>
        <v>0</v>
      </c>
    </row>
    <row r="137" spans="1:5" ht="17.100000000000001" customHeight="1" x14ac:dyDescent="0.25">
      <c r="A137" s="168" t="s">
        <v>183</v>
      </c>
      <c r="B137" s="179"/>
      <c r="C137" s="179"/>
      <c r="D137" s="169"/>
      <c r="E137" s="14">
        <f>ROUND(SUM(E135:E136),2)</f>
        <v>0</v>
      </c>
    </row>
    <row r="138" spans="1:5" x14ac:dyDescent="0.25">
      <c r="A138" s="180" t="s">
        <v>184</v>
      </c>
      <c r="B138" s="180"/>
      <c r="C138" s="180"/>
      <c r="D138" s="180"/>
      <c r="E138" s="47" t="e">
        <f>E137/E34</f>
        <v>#DIV/0!</v>
      </c>
    </row>
    <row r="140" spans="1:5" ht="29.25" customHeight="1" x14ac:dyDescent="0.25">
      <c r="A140" s="181" t="s">
        <v>185</v>
      </c>
      <c r="B140" s="181"/>
      <c r="C140" s="181"/>
      <c r="D140" s="181"/>
      <c r="E140" s="181"/>
    </row>
    <row r="141" spans="1:5" x14ac:dyDescent="0.25">
      <c r="A141" s="182"/>
      <c r="B141" s="182"/>
      <c r="C141" s="182"/>
      <c r="D141" s="182"/>
      <c r="E141" s="182"/>
    </row>
    <row r="142" spans="1:5" ht="17.100000000000001" customHeight="1" x14ac:dyDescent="0.25">
      <c r="A142" s="168" t="s">
        <v>186</v>
      </c>
      <c r="B142" s="169"/>
      <c r="C142" s="168" t="s">
        <v>187</v>
      </c>
      <c r="D142" s="179"/>
      <c r="E142" s="169"/>
    </row>
    <row r="143" spans="1:5" ht="17.100000000000001" customHeight="1" x14ac:dyDescent="0.25">
      <c r="A143" s="173" t="s">
        <v>188</v>
      </c>
      <c r="B143" s="174"/>
      <c r="C143" s="176">
        <v>8.3299999999999999E-2</v>
      </c>
      <c r="D143" s="177"/>
      <c r="E143" s="178"/>
    </row>
    <row r="144" spans="1:5" ht="17.100000000000001" customHeight="1" x14ac:dyDescent="0.25">
      <c r="A144" s="173" t="s">
        <v>189</v>
      </c>
      <c r="B144" s="174"/>
      <c r="C144" s="176">
        <v>0.121</v>
      </c>
      <c r="D144" s="177"/>
      <c r="E144" s="178"/>
    </row>
    <row r="145" spans="1:5" ht="27" customHeight="1" x14ac:dyDescent="0.25">
      <c r="A145" s="173" t="s">
        <v>190</v>
      </c>
      <c r="B145" s="174"/>
      <c r="C145" s="176">
        <v>0.04</v>
      </c>
      <c r="D145" s="177"/>
      <c r="E145" s="178"/>
    </row>
    <row r="146" spans="1:5" ht="17.100000000000001" customHeight="1" x14ac:dyDescent="0.25">
      <c r="A146" s="168" t="s">
        <v>89</v>
      </c>
      <c r="B146" s="169"/>
      <c r="C146" s="170">
        <f>SUM(C143:E145)</f>
        <v>0.24429999999999999</v>
      </c>
      <c r="D146" s="171"/>
      <c r="E146" s="172"/>
    </row>
    <row r="147" spans="1:5" ht="27.75" customHeight="1" x14ac:dyDescent="0.25">
      <c r="A147" s="173" t="s">
        <v>191</v>
      </c>
      <c r="B147" s="174"/>
      <c r="C147" s="17">
        <v>7.3899999999999993E-2</v>
      </c>
      <c r="D147" s="17">
        <v>7.5999999999999998E-2</v>
      </c>
      <c r="E147" s="17">
        <v>7.8200000000000006E-2</v>
      </c>
    </row>
    <row r="148" spans="1:5" ht="17.100000000000001" customHeight="1" x14ac:dyDescent="0.25">
      <c r="A148" s="168" t="s">
        <v>192</v>
      </c>
      <c r="B148" s="169"/>
      <c r="C148" s="27">
        <f>C147+C146</f>
        <v>0.31819999999999998</v>
      </c>
      <c r="D148" s="27">
        <f>C146+D147</f>
        <v>0.32029999999999997</v>
      </c>
      <c r="E148" s="27">
        <f>SUM(C146,E147)</f>
        <v>0.32250000000000001</v>
      </c>
    </row>
    <row r="149" spans="1:5" ht="28.5" customHeight="1" x14ac:dyDescent="0.25">
      <c r="A149" s="175" t="s">
        <v>193</v>
      </c>
      <c r="B149" s="175"/>
      <c r="C149" s="175"/>
      <c r="D149" s="175"/>
      <c r="E149" s="175"/>
    </row>
  </sheetData>
  <mergeCells count="138">
    <mergeCell ref="A1:B1"/>
    <mergeCell ref="C1:E1"/>
    <mergeCell ref="A2:E2"/>
    <mergeCell ref="B3:D3"/>
    <mergeCell ref="B4:D4"/>
    <mergeCell ref="B5:D5"/>
    <mergeCell ref="B14:C14"/>
    <mergeCell ref="D14:E14"/>
    <mergeCell ref="B15:C15"/>
    <mergeCell ref="D15:E15"/>
    <mergeCell ref="B16:E16"/>
    <mergeCell ref="D17:E17"/>
    <mergeCell ref="B6:D6"/>
    <mergeCell ref="A8:E8"/>
    <mergeCell ref="A9:C9"/>
    <mergeCell ref="A10:C10"/>
    <mergeCell ref="A12:E12"/>
    <mergeCell ref="B13:C13"/>
    <mergeCell ref="D13:E13"/>
    <mergeCell ref="A24:E24"/>
    <mergeCell ref="B25:C25"/>
    <mergeCell ref="B26:C26"/>
    <mergeCell ref="B27:C27"/>
    <mergeCell ref="B28:C28"/>
    <mergeCell ref="B29:C29"/>
    <mergeCell ref="D18:E18"/>
    <mergeCell ref="D19:E19"/>
    <mergeCell ref="B20:C20"/>
    <mergeCell ref="D20:E20"/>
    <mergeCell ref="B21:C21"/>
    <mergeCell ref="D21:E21"/>
    <mergeCell ref="B37:C37"/>
    <mergeCell ref="B38:C38"/>
    <mergeCell ref="B39:C39"/>
    <mergeCell ref="A40:C40"/>
    <mergeCell ref="B41:C41"/>
    <mergeCell ref="A42:C42"/>
    <mergeCell ref="B30:C30"/>
    <mergeCell ref="B31:C31"/>
    <mergeCell ref="B32:C32"/>
    <mergeCell ref="B33:C33"/>
    <mergeCell ref="A34:D34"/>
    <mergeCell ref="A36:E36"/>
    <mergeCell ref="B50:C50"/>
    <mergeCell ref="B51:C51"/>
    <mergeCell ref="B52:C52"/>
    <mergeCell ref="B53:C53"/>
    <mergeCell ref="A54:C54"/>
    <mergeCell ref="A55:E55"/>
    <mergeCell ref="A44:E44"/>
    <mergeCell ref="B45:C45"/>
    <mergeCell ref="B46:C46"/>
    <mergeCell ref="B47:C47"/>
    <mergeCell ref="B48:C48"/>
    <mergeCell ref="B49:C49"/>
    <mergeCell ref="A67:D67"/>
    <mergeCell ref="A69:E69"/>
    <mergeCell ref="A70:D70"/>
    <mergeCell ref="B71:D71"/>
    <mergeCell ref="B72:D72"/>
    <mergeCell ref="B73:D73"/>
    <mergeCell ref="A57:E57"/>
    <mergeCell ref="B62:C62"/>
    <mergeCell ref="B63:C63"/>
    <mergeCell ref="B64:C64"/>
    <mergeCell ref="B65:C65"/>
    <mergeCell ref="B66:C66"/>
    <mergeCell ref="B81:C81"/>
    <mergeCell ref="B82:C82"/>
    <mergeCell ref="B83:C83"/>
    <mergeCell ref="A84:C84"/>
    <mergeCell ref="A86:E86"/>
    <mergeCell ref="A87:E87"/>
    <mergeCell ref="A74:D74"/>
    <mergeCell ref="A76:E76"/>
    <mergeCell ref="B77:C77"/>
    <mergeCell ref="B78:C78"/>
    <mergeCell ref="B79:C79"/>
    <mergeCell ref="B80:C80"/>
    <mergeCell ref="B94:C94"/>
    <mergeCell ref="A95:C95"/>
    <mergeCell ref="A97:E97"/>
    <mergeCell ref="B98:C98"/>
    <mergeCell ref="B99:C99"/>
    <mergeCell ref="A100:C100"/>
    <mergeCell ref="B88:C88"/>
    <mergeCell ref="B89:C89"/>
    <mergeCell ref="B90:C90"/>
    <mergeCell ref="B91:C91"/>
    <mergeCell ref="B92:C92"/>
    <mergeCell ref="B93:C93"/>
    <mergeCell ref="B109:D109"/>
    <mergeCell ref="B110:D110"/>
    <mergeCell ref="B111:D111"/>
    <mergeCell ref="A113:D113"/>
    <mergeCell ref="A115:D115"/>
    <mergeCell ref="A117:E117"/>
    <mergeCell ref="A102:E102"/>
    <mergeCell ref="B103:D103"/>
    <mergeCell ref="B104:D104"/>
    <mergeCell ref="B105:D105"/>
    <mergeCell ref="A106:D106"/>
    <mergeCell ref="A108:E108"/>
    <mergeCell ref="B124:C124"/>
    <mergeCell ref="B125:C125"/>
    <mergeCell ref="A126:D126"/>
    <mergeCell ref="A128:E128"/>
    <mergeCell ref="A129:D129"/>
    <mergeCell ref="B130:D130"/>
    <mergeCell ref="B118:C118"/>
    <mergeCell ref="B119:C119"/>
    <mergeCell ref="B120:C120"/>
    <mergeCell ref="B121:C121"/>
    <mergeCell ref="B122:C122"/>
    <mergeCell ref="B123:C123"/>
    <mergeCell ref="A137:D137"/>
    <mergeCell ref="A138:D138"/>
    <mergeCell ref="A140:E140"/>
    <mergeCell ref="A141:E141"/>
    <mergeCell ref="A142:B142"/>
    <mergeCell ref="C142:E142"/>
    <mergeCell ref="B131:D131"/>
    <mergeCell ref="B132:D132"/>
    <mergeCell ref="B133:D133"/>
    <mergeCell ref="B134:D134"/>
    <mergeCell ref="A135:D135"/>
    <mergeCell ref="B136:D136"/>
    <mergeCell ref="A146:B146"/>
    <mergeCell ref="C146:E146"/>
    <mergeCell ref="A147:B147"/>
    <mergeCell ref="A148:B148"/>
    <mergeCell ref="A149:E149"/>
    <mergeCell ref="A143:B143"/>
    <mergeCell ref="C143:E143"/>
    <mergeCell ref="A144:B144"/>
    <mergeCell ref="C144:E144"/>
    <mergeCell ref="A145:B145"/>
    <mergeCell ref="C145:E145"/>
  </mergeCells>
  <printOptions horizontalCentered="1"/>
  <pageMargins left="0.31496062992125984" right="0.31496062992125984" top="0.39370078740157483" bottom="0.59055118110236227" header="0.31496062992125984" footer="0.11811023622047245"/>
  <pageSetup paperSize="9" scale="85" fitToHeight="2" orientation="portrait" horizontalDpi="4294967292" r:id="rId1"/>
  <headerFooter>
    <oddFooter>&amp;RPg. &amp;P/&amp;N</oddFooter>
  </headerFooter>
  <rowBreaks count="2" manualBreakCount="2">
    <brk id="54" max="16383" man="1"/>
    <brk id="10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topLeftCell="A3" zoomScale="93" zoomScaleNormal="93" workbookViewId="0">
      <selection activeCell="B26" sqref="B26"/>
    </sheetView>
  </sheetViews>
  <sheetFormatPr defaultRowHeight="15" x14ac:dyDescent="0.25"/>
  <cols>
    <col min="1" max="1" width="5.85546875" style="57" customWidth="1"/>
    <col min="2" max="2" width="39.7109375" customWidth="1"/>
    <col min="3" max="3" width="9.7109375" customWidth="1"/>
    <col min="4" max="4" width="15.140625" style="58" bestFit="1" customWidth="1"/>
    <col min="5" max="5" width="12.28515625" style="57" customWidth="1"/>
    <col min="6" max="6" width="23.42578125" bestFit="1" customWidth="1"/>
    <col min="7" max="7" width="26.28515625" customWidth="1"/>
    <col min="8" max="8" width="24.42578125" customWidth="1"/>
    <col min="9" max="9" width="27.42578125" customWidth="1"/>
    <col min="10" max="10" width="12.28515625" customWidth="1"/>
    <col min="11" max="11" width="10.42578125" bestFit="1" customWidth="1"/>
  </cols>
  <sheetData>
    <row r="1" spans="1:11" ht="25.5" hidden="1" customHeight="1" x14ac:dyDescent="0.25">
      <c r="A1" s="228"/>
      <c r="B1" s="228"/>
      <c r="C1" s="228"/>
      <c r="D1" s="228"/>
      <c r="E1" s="228"/>
      <c r="F1" s="110"/>
      <c r="G1" s="110"/>
      <c r="H1" s="111"/>
      <c r="I1" s="112"/>
      <c r="J1" s="111"/>
      <c r="K1" s="111"/>
    </row>
    <row r="2" spans="1:11" ht="38.25" hidden="1" customHeight="1" x14ac:dyDescent="0.25">
      <c r="A2" s="228"/>
      <c r="B2" s="228"/>
      <c r="C2" s="228"/>
      <c r="D2" s="228"/>
      <c r="E2" s="228"/>
      <c r="F2" s="110"/>
      <c r="G2" s="110"/>
      <c r="H2" s="113"/>
      <c r="I2" s="114"/>
      <c r="J2" s="113"/>
      <c r="K2" s="115"/>
    </row>
    <row r="3" spans="1:11" ht="7.5" customHeight="1" x14ac:dyDescent="0.25">
      <c r="A3" s="121"/>
      <c r="B3" s="116"/>
      <c r="C3" s="116"/>
      <c r="D3" s="116"/>
      <c r="E3" s="116"/>
      <c r="F3" s="116"/>
      <c r="G3" s="116"/>
      <c r="H3" s="117"/>
      <c r="I3" s="117"/>
      <c r="J3" s="117"/>
      <c r="K3" s="118"/>
    </row>
    <row r="4" spans="1:11" ht="7.5" customHeight="1" x14ac:dyDescent="0.25">
      <c r="A4" s="102"/>
      <c r="B4" s="103"/>
      <c r="C4" s="103"/>
      <c r="D4" s="103"/>
      <c r="E4" s="103"/>
      <c r="F4" s="103"/>
      <c r="G4" s="103"/>
      <c r="H4" s="119"/>
      <c r="I4" s="119"/>
      <c r="J4" s="119"/>
      <c r="K4" s="120"/>
    </row>
    <row r="5" spans="1:11" ht="30" customHeight="1" x14ac:dyDescent="0.25">
      <c r="A5" s="231" t="s">
        <v>222</v>
      </c>
      <c r="B5" s="232"/>
      <c r="C5" s="232"/>
      <c r="D5" s="232"/>
      <c r="E5" s="232"/>
      <c r="F5" s="232"/>
      <c r="G5" s="232"/>
      <c r="H5" s="104"/>
      <c r="I5" s="104"/>
    </row>
    <row r="6" spans="1:11" ht="64.5" customHeight="1" x14ac:dyDescent="0.25">
      <c r="A6" s="68" t="s">
        <v>186</v>
      </c>
      <c r="B6" s="68" t="s">
        <v>186</v>
      </c>
      <c r="C6" s="68" t="s">
        <v>194</v>
      </c>
      <c r="D6" s="68" t="s">
        <v>195</v>
      </c>
      <c r="E6" s="106" t="s">
        <v>196</v>
      </c>
      <c r="F6" s="68" t="s">
        <v>223</v>
      </c>
      <c r="G6" s="68" t="s">
        <v>224</v>
      </c>
    </row>
    <row r="7" spans="1:11" ht="90" x14ac:dyDescent="0.25">
      <c r="A7" s="53">
        <v>1</v>
      </c>
      <c r="B7" s="67" t="s">
        <v>197</v>
      </c>
      <c r="C7" s="53" t="s">
        <v>198</v>
      </c>
      <c r="D7" s="53" t="s">
        <v>199</v>
      </c>
      <c r="E7" s="107">
        <v>6</v>
      </c>
      <c r="F7" s="65"/>
      <c r="G7" s="61">
        <f>F7*E7</f>
        <v>0</v>
      </c>
    </row>
    <row r="8" spans="1:11" ht="90" x14ac:dyDescent="0.25">
      <c r="A8" s="53">
        <v>2</v>
      </c>
      <c r="B8" s="67" t="s">
        <v>200</v>
      </c>
      <c r="C8" s="53" t="s">
        <v>198</v>
      </c>
      <c r="D8" s="53" t="s">
        <v>199</v>
      </c>
      <c r="E8" s="107">
        <v>2</v>
      </c>
      <c r="F8" s="65"/>
      <c r="G8" s="61">
        <f>F8*E8</f>
        <v>0</v>
      </c>
    </row>
    <row r="9" spans="1:11" ht="22.5" customHeight="1" thickBot="1" x14ac:dyDescent="0.3">
      <c r="A9" s="229" t="s">
        <v>192</v>
      </c>
      <c r="B9" s="230"/>
      <c r="C9" s="230"/>
      <c r="D9" s="230"/>
      <c r="E9" s="230"/>
      <c r="F9" s="105"/>
      <c r="G9" s="60">
        <f>SUM(G7:G8)</f>
        <v>0</v>
      </c>
    </row>
    <row r="10" spans="1:11" ht="3.75" customHeight="1" x14ac:dyDescent="0.25">
      <c r="A10"/>
      <c r="D10"/>
      <c r="E10"/>
    </row>
    <row r="11" spans="1:11" ht="31.5" customHeight="1" x14ac:dyDescent="0.25">
      <c r="A11"/>
      <c r="C11" s="222" t="s">
        <v>219</v>
      </c>
      <c r="D11" s="223"/>
      <c r="E11" s="223"/>
      <c r="F11" s="224"/>
      <c r="G11" s="69">
        <f>G9/8  * ( 1/60)</f>
        <v>0</v>
      </c>
    </row>
    <row r="12" spans="1:11" ht="5.25" customHeight="1" x14ac:dyDescent="0.25">
      <c r="A12"/>
      <c r="D12"/>
      <c r="E12"/>
    </row>
    <row r="13" spans="1:11" ht="5.25" customHeight="1" x14ac:dyDescent="0.25">
      <c r="A13"/>
      <c r="D13"/>
      <c r="E13"/>
    </row>
    <row r="14" spans="1:11" hidden="1" x14ac:dyDescent="0.25">
      <c r="A14"/>
      <c r="D14" s="122"/>
      <c r="E14" s="123" t="s">
        <v>201</v>
      </c>
      <c r="F14" s="123" t="s">
        <v>202</v>
      </c>
      <c r="G14" s="123" t="s">
        <v>203</v>
      </c>
    </row>
    <row r="15" spans="1:11" s="124" customFormat="1" ht="4.5" customHeight="1" x14ac:dyDescent="0.25">
      <c r="D15" s="125"/>
      <c r="E15" s="126" t="s">
        <v>201</v>
      </c>
      <c r="F15" s="126" t="s">
        <v>202</v>
      </c>
      <c r="G15" s="126" t="s">
        <v>214</v>
      </c>
    </row>
    <row r="16" spans="1:11" ht="45" x14ac:dyDescent="0.25">
      <c r="A16" s="68" t="s">
        <v>186</v>
      </c>
      <c r="B16" s="68" t="s">
        <v>186</v>
      </c>
      <c r="C16" s="68" t="s">
        <v>194</v>
      </c>
      <c r="D16" s="68" t="s">
        <v>195</v>
      </c>
      <c r="E16" s="68" t="s">
        <v>213</v>
      </c>
      <c r="F16" s="68" t="s">
        <v>221</v>
      </c>
      <c r="G16" s="68" t="s">
        <v>204</v>
      </c>
    </row>
    <row r="17" spans="1:10" x14ac:dyDescent="0.25">
      <c r="A17" s="53">
        <v>2</v>
      </c>
      <c r="B17" s="67" t="s">
        <v>205</v>
      </c>
      <c r="C17" s="67" t="s">
        <v>198</v>
      </c>
      <c r="D17" s="53" t="s">
        <v>206</v>
      </c>
      <c r="E17" s="66">
        <v>3</v>
      </c>
      <c r="F17" s="65"/>
      <c r="G17" s="61">
        <f>F17*E17</f>
        <v>0</v>
      </c>
    </row>
    <row r="18" spans="1:10" x14ac:dyDescent="0.25">
      <c r="A18" s="53">
        <v>3</v>
      </c>
      <c r="B18" s="67" t="s">
        <v>207</v>
      </c>
      <c r="C18" s="67" t="s">
        <v>198</v>
      </c>
      <c r="D18" s="53" t="s">
        <v>206</v>
      </c>
      <c r="E18" s="66">
        <v>3</v>
      </c>
      <c r="F18" s="65"/>
      <c r="G18" s="61">
        <f>F18*E18</f>
        <v>0</v>
      </c>
    </row>
    <row r="19" spans="1:10" x14ac:dyDescent="0.25">
      <c r="A19" s="53">
        <v>4</v>
      </c>
      <c r="B19" s="67" t="s">
        <v>208</v>
      </c>
      <c r="C19" s="67" t="s">
        <v>198</v>
      </c>
      <c r="D19" s="53" t="s">
        <v>206</v>
      </c>
      <c r="E19" s="66">
        <v>3</v>
      </c>
      <c r="F19" s="65"/>
      <c r="G19" s="61">
        <f>F19*E19</f>
        <v>0</v>
      </c>
    </row>
    <row r="20" spans="1:10" ht="30" x14ac:dyDescent="0.25">
      <c r="A20" s="53">
        <v>5</v>
      </c>
      <c r="B20" s="67" t="s">
        <v>209</v>
      </c>
      <c r="C20" s="67" t="s">
        <v>198</v>
      </c>
      <c r="D20" s="53" t="s">
        <v>206</v>
      </c>
      <c r="E20" s="66">
        <v>8</v>
      </c>
      <c r="F20" s="65"/>
      <c r="G20" s="61">
        <f>F20*E20</f>
        <v>0</v>
      </c>
    </row>
    <row r="21" spans="1:10" x14ac:dyDescent="0.25">
      <c r="A21" s="44">
        <v>6</v>
      </c>
      <c r="B21" s="64" t="s">
        <v>220</v>
      </c>
      <c r="C21" s="64" t="s">
        <v>198</v>
      </c>
      <c r="D21" s="63" t="s">
        <v>210</v>
      </c>
      <c r="E21" s="62">
        <v>1</v>
      </c>
      <c r="F21" s="65"/>
      <c r="G21" s="61">
        <f>F21*E21</f>
        <v>0</v>
      </c>
    </row>
    <row r="22" spans="1:10" ht="22.5" customHeight="1" thickBot="1" x14ac:dyDescent="0.3">
      <c r="A22" s="225" t="s">
        <v>192</v>
      </c>
      <c r="B22" s="226"/>
      <c r="C22" s="226"/>
      <c r="D22" s="226"/>
      <c r="E22" s="227"/>
      <c r="F22" s="108"/>
      <c r="G22" s="60">
        <f>SUM(G17:G21)</f>
        <v>0</v>
      </c>
      <c r="I22" s="59"/>
      <c r="J22" s="59"/>
    </row>
    <row r="23" spans="1:10" ht="4.5" customHeight="1" x14ac:dyDescent="0.25"/>
    <row r="24" spans="1:10" ht="31.5" customHeight="1" x14ac:dyDescent="0.25">
      <c r="C24" s="222" t="s">
        <v>211</v>
      </c>
      <c r="D24" s="223"/>
      <c r="E24" s="223"/>
      <c r="F24" s="224"/>
      <c r="G24" s="69">
        <f>G22/12/8</f>
        <v>0</v>
      </c>
    </row>
    <row r="28" spans="1:10" x14ac:dyDescent="0.25">
      <c r="F28" s="55"/>
      <c r="G28" s="55"/>
    </row>
    <row r="30" spans="1:10" ht="18" x14ac:dyDescent="0.25">
      <c r="B30" s="70"/>
      <c r="D30"/>
      <c r="E30"/>
    </row>
    <row r="31" spans="1:10" x14ac:dyDescent="0.25">
      <c r="D31"/>
      <c r="E31"/>
    </row>
    <row r="32" spans="1:10" x14ac:dyDescent="0.25">
      <c r="B32" s="44"/>
      <c r="C32" s="44"/>
      <c r="D32" s="44"/>
      <c r="E32" s="44"/>
    </row>
    <row r="33" spans="2:5" x14ac:dyDescent="0.25">
      <c r="B33" s="72"/>
      <c r="C33" s="71"/>
      <c r="D33" s="71"/>
      <c r="E33" s="71"/>
    </row>
    <row r="34" spans="2:5" x14ac:dyDescent="0.25">
      <c r="B34" s="72"/>
      <c r="C34" s="71"/>
      <c r="D34" s="71"/>
      <c r="E34" s="71"/>
    </row>
    <row r="35" spans="2:5" x14ac:dyDescent="0.25">
      <c r="B35" s="72"/>
      <c r="C35" s="71"/>
      <c r="D35" s="71"/>
      <c r="E35" s="71"/>
    </row>
    <row r="36" spans="2:5" x14ac:dyDescent="0.25">
      <c r="B36" s="72"/>
      <c r="C36" s="71"/>
      <c r="D36" s="71"/>
      <c r="E36" s="71"/>
    </row>
    <row r="37" spans="2:5" x14ac:dyDescent="0.25">
      <c r="B37" s="72"/>
      <c r="C37" s="71"/>
      <c r="D37" s="71"/>
      <c r="E37" s="71"/>
    </row>
  </sheetData>
  <mergeCells count="6">
    <mergeCell ref="C11:F11"/>
    <mergeCell ref="C24:F24"/>
    <mergeCell ref="A22:E22"/>
    <mergeCell ref="A1:E2"/>
    <mergeCell ref="A9:E9"/>
    <mergeCell ref="A5:G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944081A94C264B923448BAD323CE4F" ma:contentTypeVersion="3" ma:contentTypeDescription="Crie um novo documento." ma:contentTypeScope="" ma:versionID="37b75a3ff871a09989245aa438ca6be1">
  <xsd:schema xmlns:xsd="http://www.w3.org/2001/XMLSchema" xmlns:xs="http://www.w3.org/2001/XMLSchema" xmlns:p="http://schemas.microsoft.com/office/2006/metadata/properties" xmlns:ns2="2e4980ab-9f5a-466d-abbc-230a1f6bd941" targetNamespace="http://schemas.microsoft.com/office/2006/metadata/properties" ma:root="true" ma:fieldsID="c143d46fa7daf55205fd79790890d1ae" ns2:_="">
    <xsd:import namespace="2e4980ab-9f5a-466d-abbc-230a1f6bd9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4980ab-9f5a-466d-abbc-230a1f6bd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0BDD30-82AD-4AA9-B118-6C9910750456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2e4980ab-9f5a-466d-abbc-230a1f6bd941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EDC838E-61D1-460E-88FC-49CFF1B877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8C67C1-CBAD-4974-A878-655B3B653D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4980ab-9f5a-466d-abbc-230a1f6bd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LICITAÇÃO</vt:lpstr>
      <vt:lpstr>Mao_de_Obra_Engenheiro</vt:lpstr>
      <vt:lpstr>Softwares e Hardware</vt:lpstr>
      <vt:lpstr>Mao_de_Obra_Engenheiro!Area_de_impressao</vt:lpstr>
      <vt:lpstr>'Softwares e Hardware'!Area_de_impressao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Carolina</dc:creator>
  <cp:keywords/>
  <dc:description/>
  <cp:lastModifiedBy>Ana Lucia Valadares de Carvalho</cp:lastModifiedBy>
  <cp:revision/>
  <cp:lastPrinted>2025-05-23T17:55:49Z</cp:lastPrinted>
  <dcterms:created xsi:type="dcterms:W3CDTF">2016-01-26T14:18:59Z</dcterms:created>
  <dcterms:modified xsi:type="dcterms:W3CDTF">2025-05-23T18:02:47Z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0x010100A9944081A94C264B923448BAD323CE4F</vt:lpwstr>
  </property>
</Properties>
</file>